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saprooy-my.sharepoint.com/personal/asaprooy_asaprooy_onmicrosoft_com/Documents/ASAPRO/Muuta/Netti/"/>
    </mc:Choice>
  </mc:AlternateContent>
  <xr:revisionPtr revIDLastSave="119" documentId="8_{3F292A8A-1B39-47D8-B210-BFBF868EF79A}" xr6:coauthVersionLast="47" xr6:coauthVersionMax="47" xr10:uidLastSave="{716EACC2-44D0-40AB-B0B6-C520BCEE8594}"/>
  <bookViews>
    <workbookView xWindow="12080" yWindow="0" windowWidth="25900" windowHeight="21000" tabRatio="746" xr2:uid="{00000000-000D-0000-FFFF-FFFF00000000}"/>
  </bookViews>
  <sheets>
    <sheet name="Tammi" sheetId="1" r:id="rId1"/>
    <sheet name="Helmi" sheetId="6" r:id="rId2"/>
    <sheet name="Maalis" sheetId="4" r:id="rId3"/>
    <sheet name="Huhti" sheetId="7" r:id="rId4"/>
    <sheet name="Touko" sheetId="8" r:id="rId5"/>
    <sheet name="Kesä" sheetId="9" r:id="rId6"/>
    <sheet name="Heinä" sheetId="10" r:id="rId7"/>
    <sheet name="Elo" sheetId="11" r:id="rId8"/>
    <sheet name="Syys" sheetId="13" r:id="rId9"/>
    <sheet name="Loka" sheetId="12" r:id="rId10"/>
    <sheet name="Marras" sheetId="14" r:id="rId11"/>
    <sheet name="Joulu" sheetId="15" r:id="rId12"/>
    <sheet name="Yhteenveto" sheetId="16" r:id="rId13"/>
  </sheets>
  <definedNames>
    <definedName name="_xlnm._FilterDatabase" localSheetId="0" hidden="1">Tammi!$C$5:$C$5</definedName>
    <definedName name="_xlnm.Print_Area" localSheetId="7">Elo!$A$1:$J$45</definedName>
    <definedName name="_xlnm.Print_Area" localSheetId="6">Heinä!$A$1:$J$45</definedName>
    <definedName name="_xlnm.Print_Area" localSheetId="1">Helmi!$A$1:$J$45</definedName>
    <definedName name="_xlnm.Print_Area" localSheetId="3">Huhti!$A$1:$J$45</definedName>
    <definedName name="_xlnm.Print_Area" localSheetId="11">Joulu!$A$1:$J$45</definedName>
    <definedName name="_xlnm.Print_Area" localSheetId="5">Kesä!$A$1:$K$45</definedName>
    <definedName name="_xlnm.Print_Area" localSheetId="9">Loka!$A$1:$J$48</definedName>
    <definedName name="_xlnm.Print_Area" localSheetId="2">Maalis!$A$1:$J$45</definedName>
    <definedName name="_xlnm.Print_Area" localSheetId="10">Marras!$A$1:$J$48</definedName>
    <definedName name="_xlnm.Print_Area" localSheetId="8">Syys!$A$1:$J$48</definedName>
    <definedName name="_xlnm.Print_Area" localSheetId="0">Tammi!$A$1:$J$45</definedName>
    <definedName name="_xlnm.Print_Area" localSheetId="4">Touko!$A$1:$J$45</definedName>
    <definedName name="_xlnm.Print_Area" localSheetId="12">Yhteenveto!$A$1:$I$43</definedName>
    <definedName name="Z_E9DA6026_2258_4365_8B59_CF78043EB8B1_.wvu.Cols" localSheetId="5" hidden="1">Kesä!$J:$J</definedName>
    <definedName name="Z_E9DA6026_2258_4365_8B59_CF78043EB8B1_.wvu.Cols" localSheetId="12" hidden="1">Yhteenveto!$H:$H</definedName>
    <definedName name="Z_E9DA6026_2258_4365_8B59_CF78043EB8B1_.wvu.PrintArea" localSheetId="7" hidden="1">Elo!$A$1:$J$45</definedName>
    <definedName name="Z_E9DA6026_2258_4365_8B59_CF78043EB8B1_.wvu.PrintArea" localSheetId="6" hidden="1">Heinä!$A$1:$J$45</definedName>
    <definedName name="Z_E9DA6026_2258_4365_8B59_CF78043EB8B1_.wvu.PrintArea" localSheetId="1" hidden="1">Helmi!$A$1:$J$45</definedName>
    <definedName name="Z_E9DA6026_2258_4365_8B59_CF78043EB8B1_.wvu.PrintArea" localSheetId="3" hidden="1">Huhti!$A$1:$J$45</definedName>
    <definedName name="Z_E9DA6026_2258_4365_8B59_CF78043EB8B1_.wvu.PrintArea" localSheetId="11" hidden="1">Joulu!$A$1:$J$45</definedName>
    <definedName name="Z_E9DA6026_2258_4365_8B59_CF78043EB8B1_.wvu.PrintArea" localSheetId="5" hidden="1">Kesä!$A$1:$K$45</definedName>
    <definedName name="Z_E9DA6026_2258_4365_8B59_CF78043EB8B1_.wvu.PrintArea" localSheetId="9" hidden="1">Loka!$A$1:$J$48</definedName>
    <definedName name="Z_E9DA6026_2258_4365_8B59_CF78043EB8B1_.wvu.PrintArea" localSheetId="2" hidden="1">Maalis!$A$1:$J$45</definedName>
    <definedName name="Z_E9DA6026_2258_4365_8B59_CF78043EB8B1_.wvu.PrintArea" localSheetId="10" hidden="1">Marras!$A$1:$J$48</definedName>
    <definedName name="Z_E9DA6026_2258_4365_8B59_CF78043EB8B1_.wvu.PrintArea" localSheetId="8" hidden="1">Syys!$A$1:$J$48</definedName>
    <definedName name="Z_E9DA6026_2258_4365_8B59_CF78043EB8B1_.wvu.PrintArea" localSheetId="0" hidden="1">Tammi!$A$1:$J$45</definedName>
    <definedName name="Z_E9DA6026_2258_4365_8B59_CF78043EB8B1_.wvu.PrintArea" localSheetId="4" hidden="1">Touko!$A$1:$J$45</definedName>
    <definedName name="Z_E9DA6026_2258_4365_8B59_CF78043EB8B1_.wvu.PrintArea" localSheetId="12" hidden="1">Yhteenveto!$A$1:$I$43</definedName>
  </definedNames>
  <calcPr calcId="191029"/>
  <customWorkbookViews>
    <customWorkbookView name="AskoS - Oma näkymä" guid="{E9DA6026-2258-4365-8B59-CF78043EB8B1}" mergeInterval="0" personalView="1" xWindow="913" windowWidth="2494" windowHeight="2112" tabRatio="74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8" i="15" l="1"/>
  <c r="M28" i="15"/>
  <c r="K28" i="15" s="1"/>
  <c r="M35" i="15"/>
  <c r="K35" i="15" s="1"/>
  <c r="L35" i="15"/>
  <c r="M35" i="14"/>
  <c r="K35" i="14" s="1"/>
  <c r="L35" i="14"/>
  <c r="I34" i="14"/>
  <c r="H34" i="14"/>
  <c r="I36" i="12"/>
  <c r="H36" i="12"/>
  <c r="M35" i="12"/>
  <c r="K35" i="12" s="1"/>
  <c r="L35" i="12"/>
  <c r="M34" i="13"/>
  <c r="K34" i="13" s="1"/>
  <c r="L34" i="13"/>
  <c r="M36" i="11"/>
  <c r="K36" i="11" s="1"/>
  <c r="L36" i="11"/>
  <c r="I35" i="11"/>
  <c r="H35" i="11"/>
  <c r="M34" i="10"/>
  <c r="L34" i="10"/>
  <c r="N34" i="9"/>
  <c r="L34" i="9" s="1"/>
  <c r="M34" i="9"/>
  <c r="L33" i="8"/>
  <c r="K33" i="8" s="1"/>
  <c r="M33" i="8"/>
  <c r="I19" i="8"/>
  <c r="H19" i="8"/>
  <c r="I6" i="8"/>
  <c r="H6" i="8"/>
  <c r="M34" i="7"/>
  <c r="K34" i="7" s="1"/>
  <c r="L34" i="7"/>
  <c r="L25" i="7"/>
  <c r="M25" i="7"/>
  <c r="L22" i="7"/>
  <c r="M22" i="7"/>
  <c r="I10" i="7"/>
  <c r="H10" i="7"/>
  <c r="I9" i="7"/>
  <c r="H9" i="7"/>
  <c r="M36" i="4"/>
  <c r="K36" i="4" s="1"/>
  <c r="L36" i="4"/>
  <c r="M35" i="4"/>
  <c r="K35" i="4" s="1"/>
  <c r="L35" i="4"/>
  <c r="I33" i="6"/>
  <c r="H33" i="6"/>
  <c r="M32" i="6"/>
  <c r="K32" i="6" s="1"/>
  <c r="L32" i="6"/>
  <c r="M35" i="1"/>
  <c r="K35" i="1" s="1"/>
  <c r="L35" i="1"/>
  <c r="M10" i="1"/>
  <c r="L10" i="1"/>
  <c r="K10" i="1"/>
  <c r="H10" i="1" s="1"/>
  <c r="I28" i="15" l="1"/>
  <c r="H28" i="15"/>
  <c r="I35" i="15"/>
  <c r="H35" i="15"/>
  <c r="H35" i="14"/>
  <c r="I35" i="14"/>
  <c r="H35" i="12"/>
  <c r="I35" i="12"/>
  <c r="I34" i="13"/>
  <c r="H34" i="13"/>
  <c r="H36" i="11"/>
  <c r="I36" i="11"/>
  <c r="K34" i="10"/>
  <c r="H34" i="10"/>
  <c r="I34" i="10"/>
  <c r="H34" i="9"/>
  <c r="I34" i="9"/>
  <c r="H33" i="8"/>
  <c r="I33" i="8"/>
  <c r="H34" i="7"/>
  <c r="I34" i="7"/>
  <c r="K25" i="7"/>
  <c r="I25" i="7" s="1"/>
  <c r="K22" i="7"/>
  <c r="H22" i="7" s="1"/>
  <c r="I22" i="7"/>
  <c r="H36" i="4"/>
  <c r="I36" i="4"/>
  <c r="H35" i="4"/>
  <c r="I35" i="4"/>
  <c r="H32" i="6"/>
  <c r="I32" i="6"/>
  <c r="H35" i="1"/>
  <c r="I35" i="1"/>
  <c r="I10" i="1"/>
  <c r="L27" i="15"/>
  <c r="M27" i="15"/>
  <c r="L9" i="15"/>
  <c r="M9" i="15"/>
  <c r="M34" i="15"/>
  <c r="L34" i="15"/>
  <c r="I33" i="14"/>
  <c r="H33" i="14"/>
  <c r="M34" i="12"/>
  <c r="K34" i="12" s="1"/>
  <c r="H34" i="12" s="1"/>
  <c r="L34" i="12"/>
  <c r="M33" i="13"/>
  <c r="L33" i="13"/>
  <c r="I34" i="11"/>
  <c r="H34" i="11"/>
  <c r="M35" i="10"/>
  <c r="K35" i="10" s="1"/>
  <c r="L35" i="10"/>
  <c r="N35" i="9"/>
  <c r="M35" i="9"/>
  <c r="L12" i="8"/>
  <c r="M12" i="8"/>
  <c r="K12" i="8" s="1"/>
  <c r="M34" i="8"/>
  <c r="L34" i="8"/>
  <c r="M33" i="7"/>
  <c r="K33" i="7" s="1"/>
  <c r="L33" i="7"/>
  <c r="L32" i="4"/>
  <c r="M32" i="4"/>
  <c r="M31" i="6"/>
  <c r="L31" i="6"/>
  <c r="M33" i="1"/>
  <c r="L33" i="1"/>
  <c r="M34" i="1"/>
  <c r="L34" i="1"/>
  <c r="M36" i="15"/>
  <c r="L36" i="15"/>
  <c r="M33" i="15"/>
  <c r="L33" i="15"/>
  <c r="M26" i="15"/>
  <c r="L26" i="15"/>
  <c r="L7" i="15"/>
  <c r="M7" i="15"/>
  <c r="L8" i="15"/>
  <c r="M8" i="15"/>
  <c r="M31" i="14"/>
  <c r="L31" i="14"/>
  <c r="M32" i="14"/>
  <c r="L32" i="14"/>
  <c r="M32" i="12"/>
  <c r="L32" i="12"/>
  <c r="M33" i="12"/>
  <c r="L33" i="12"/>
  <c r="I32" i="13"/>
  <c r="H32" i="13"/>
  <c r="M35" i="13"/>
  <c r="L35" i="13"/>
  <c r="K35" i="13"/>
  <c r="H35" i="13" s="1"/>
  <c r="I31" i="13"/>
  <c r="H31" i="13"/>
  <c r="M32" i="11"/>
  <c r="L32" i="11"/>
  <c r="M33" i="11"/>
  <c r="L33" i="11"/>
  <c r="M33" i="10"/>
  <c r="L33" i="10"/>
  <c r="M32" i="10"/>
  <c r="L32" i="10"/>
  <c r="K32" i="10" s="1"/>
  <c r="N31" i="9"/>
  <c r="L31" i="9" s="1"/>
  <c r="M31" i="9"/>
  <c r="M32" i="8"/>
  <c r="L32" i="8"/>
  <c r="M35" i="7"/>
  <c r="L35" i="7"/>
  <c r="M32" i="7"/>
  <c r="K32" i="7" s="1"/>
  <c r="I32" i="7" s="1"/>
  <c r="L32" i="7"/>
  <c r="I31" i="7"/>
  <c r="H31" i="7"/>
  <c r="I33" i="4"/>
  <c r="H33" i="4"/>
  <c r="M29" i="6"/>
  <c r="L29" i="6"/>
  <c r="M30" i="6"/>
  <c r="L30" i="6"/>
  <c r="M32" i="1"/>
  <c r="L32" i="1"/>
  <c r="L7" i="1"/>
  <c r="M7" i="1"/>
  <c r="M6" i="15"/>
  <c r="L6" i="15"/>
  <c r="L30" i="14"/>
  <c r="M30" i="14"/>
  <c r="M31" i="12"/>
  <c r="L31" i="12"/>
  <c r="L30" i="13"/>
  <c r="M30" i="13"/>
  <c r="L30" i="11"/>
  <c r="M30" i="11"/>
  <c r="M36" i="10"/>
  <c r="L36" i="10"/>
  <c r="H31" i="10"/>
  <c r="I31" i="10"/>
  <c r="M29" i="9"/>
  <c r="N29" i="9"/>
  <c r="L26" i="8"/>
  <c r="M26" i="8"/>
  <c r="L31" i="8"/>
  <c r="M31" i="8"/>
  <c r="K31" i="8" s="1"/>
  <c r="I31" i="8" s="1"/>
  <c r="I30" i="7"/>
  <c r="H30" i="7"/>
  <c r="M18" i="7"/>
  <c r="L18" i="7"/>
  <c r="I17" i="7"/>
  <c r="H17" i="7"/>
  <c r="I16" i="7"/>
  <c r="H16" i="7"/>
  <c r="M15" i="7"/>
  <c r="L15" i="7"/>
  <c r="L30" i="4"/>
  <c r="M30" i="4"/>
  <c r="M28" i="6"/>
  <c r="L28" i="6"/>
  <c r="L31" i="1"/>
  <c r="M31" i="1"/>
  <c r="L23" i="15"/>
  <c r="M23" i="15"/>
  <c r="H24" i="15"/>
  <c r="I24" i="15"/>
  <c r="M29" i="14"/>
  <c r="L29" i="14"/>
  <c r="I30" i="12"/>
  <c r="H30" i="12"/>
  <c r="M29" i="13"/>
  <c r="L29" i="13"/>
  <c r="M31" i="11"/>
  <c r="L31" i="11"/>
  <c r="I30" i="10"/>
  <c r="H30" i="10"/>
  <c r="N30" i="9"/>
  <c r="M30" i="9"/>
  <c r="M30" i="8"/>
  <c r="L30" i="8"/>
  <c r="M29" i="7"/>
  <c r="L29" i="7"/>
  <c r="M31" i="4"/>
  <c r="L31" i="4"/>
  <c r="I27" i="6"/>
  <c r="H27" i="6"/>
  <c r="L22" i="15"/>
  <c r="M22" i="15"/>
  <c r="M28" i="14"/>
  <c r="L28" i="14"/>
  <c r="I29" i="12"/>
  <c r="H29" i="12"/>
  <c r="F42" i="13"/>
  <c r="M28" i="13"/>
  <c r="L28" i="13"/>
  <c r="M29" i="11"/>
  <c r="L29" i="11"/>
  <c r="M29" i="10"/>
  <c r="L29" i="10"/>
  <c r="M17" i="9"/>
  <c r="N17" i="9"/>
  <c r="N28" i="9"/>
  <c r="M28" i="9"/>
  <c r="M28" i="7"/>
  <c r="L28" i="7"/>
  <c r="M29" i="4"/>
  <c r="L29" i="4"/>
  <c r="I26" i="6"/>
  <c r="H26" i="6"/>
  <c r="K33" i="15" l="1"/>
  <c r="I33" i="15" s="1"/>
  <c r="K27" i="15"/>
  <c r="K34" i="15"/>
  <c r="I34" i="15" s="1"/>
  <c r="K9" i="15"/>
  <c r="I9" i="15" s="1"/>
  <c r="K32" i="14"/>
  <c r="K32" i="12"/>
  <c r="H32" i="12" s="1"/>
  <c r="I34" i="12"/>
  <c r="K33" i="13"/>
  <c r="H33" i="13"/>
  <c r="I33" i="13"/>
  <c r="H35" i="10"/>
  <c r="I35" i="10"/>
  <c r="H31" i="9"/>
  <c r="I31" i="9"/>
  <c r="L35" i="9"/>
  <c r="K34" i="8"/>
  <c r="H25" i="7"/>
  <c r="H33" i="7"/>
  <c r="I33" i="7"/>
  <c r="K32" i="4"/>
  <c r="I32" i="4" s="1"/>
  <c r="K31" i="6"/>
  <c r="K29" i="6"/>
  <c r="H29" i="6" s="1"/>
  <c r="K33" i="1"/>
  <c r="K34" i="1"/>
  <c r="H34" i="1" s="1"/>
  <c r="H34" i="15"/>
  <c r="K26" i="15"/>
  <c r="H26" i="15" s="1"/>
  <c r="K36" i="15"/>
  <c r="H36" i="15" s="1"/>
  <c r="K31" i="14"/>
  <c r="I35" i="13"/>
  <c r="K33" i="11"/>
  <c r="K32" i="11"/>
  <c r="I32" i="11" s="1"/>
  <c r="K33" i="10"/>
  <c r="I33" i="10" s="1"/>
  <c r="I12" i="8"/>
  <c r="H12" i="8"/>
  <c r="H34" i="8"/>
  <c r="I34" i="8"/>
  <c r="K35" i="7"/>
  <c r="I35" i="7" s="1"/>
  <c r="H32" i="4"/>
  <c r="H31" i="6"/>
  <c r="I31" i="6"/>
  <c r="I29" i="6"/>
  <c r="H33" i="1"/>
  <c r="I33" i="1"/>
  <c r="K32" i="1"/>
  <c r="H32" i="1" s="1"/>
  <c r="H33" i="15"/>
  <c r="K7" i="15"/>
  <c r="I7" i="15" s="1"/>
  <c r="K8" i="15"/>
  <c r="H8" i="15" s="1"/>
  <c r="I26" i="15"/>
  <c r="K6" i="15"/>
  <c r="I31" i="14"/>
  <c r="H31" i="14"/>
  <c r="H32" i="14"/>
  <c r="I32" i="14"/>
  <c r="K30" i="14"/>
  <c r="H30" i="14" s="1"/>
  <c r="K29" i="14"/>
  <c r="I29" i="14" s="1"/>
  <c r="K33" i="12"/>
  <c r="I32" i="12"/>
  <c r="K31" i="12"/>
  <c r="H31" i="12" s="1"/>
  <c r="K30" i="13"/>
  <c r="H32" i="11"/>
  <c r="H33" i="11"/>
  <c r="I33" i="11"/>
  <c r="K30" i="11"/>
  <c r="I30" i="11" s="1"/>
  <c r="K36" i="10"/>
  <c r="I32" i="10"/>
  <c r="H32" i="10"/>
  <c r="K29" i="10"/>
  <c r="I29" i="10" s="1"/>
  <c r="L30" i="9"/>
  <c r="I30" i="9" s="1"/>
  <c r="L29" i="9"/>
  <c r="I29" i="9" s="1"/>
  <c r="K32" i="8"/>
  <c r="I32" i="8" s="1"/>
  <c r="H32" i="8"/>
  <c r="H31" i="8"/>
  <c r="K30" i="8"/>
  <c r="I30" i="8" s="1"/>
  <c r="K26" i="8"/>
  <c r="H26" i="8" s="1"/>
  <c r="H35" i="7"/>
  <c r="H32" i="7"/>
  <c r="K18" i="7"/>
  <c r="I18" i="7" s="1"/>
  <c r="K15" i="7"/>
  <c r="I15" i="7" s="1"/>
  <c r="K30" i="4"/>
  <c r="I30" i="4" s="1"/>
  <c r="K30" i="6"/>
  <c r="H30" i="6" s="1"/>
  <c r="K28" i="6"/>
  <c r="H28" i="6" s="1"/>
  <c r="K7" i="1"/>
  <c r="H7" i="1" s="1"/>
  <c r="K31" i="1"/>
  <c r="H31" i="1" s="1"/>
  <c r="K23" i="15"/>
  <c r="I23" i="15" s="1"/>
  <c r="K22" i="15"/>
  <c r="H22" i="15" s="1"/>
  <c r="I30" i="14"/>
  <c r="K28" i="14"/>
  <c r="I28" i="14" s="1"/>
  <c r="K29" i="13"/>
  <c r="I29" i="13" s="1"/>
  <c r="K28" i="13"/>
  <c r="H28" i="13" s="1"/>
  <c r="K31" i="11"/>
  <c r="H31" i="11" s="1"/>
  <c r="L17" i="9"/>
  <c r="I17" i="9" s="1"/>
  <c r="H18" i="7"/>
  <c r="K29" i="7"/>
  <c r="H29" i="7" s="1"/>
  <c r="H30" i="4"/>
  <c r="K29" i="4"/>
  <c r="H29" i="4" s="1"/>
  <c r="K31" i="4"/>
  <c r="I31" i="4" s="1"/>
  <c r="I28" i="6"/>
  <c r="K29" i="11"/>
  <c r="H29" i="11" s="1"/>
  <c r="L28" i="9"/>
  <c r="H28" i="9" s="1"/>
  <c r="I28" i="13"/>
  <c r="K28" i="7"/>
  <c r="M28" i="1"/>
  <c r="L28" i="1"/>
  <c r="H27" i="15" l="1"/>
  <c r="I27" i="15"/>
  <c r="H9" i="15"/>
  <c r="H7" i="15"/>
  <c r="I8" i="15"/>
  <c r="I6" i="15"/>
  <c r="H6" i="15"/>
  <c r="H29" i="13"/>
  <c r="H33" i="10"/>
  <c r="H35" i="9"/>
  <c r="I35" i="9"/>
  <c r="H17" i="9"/>
  <c r="I8" i="7"/>
  <c r="H8" i="7"/>
  <c r="I11" i="7"/>
  <c r="H11" i="7"/>
  <c r="I30" i="6"/>
  <c r="I34" i="1"/>
  <c r="I36" i="15"/>
  <c r="I31" i="12"/>
  <c r="H30" i="11"/>
  <c r="H30" i="8"/>
  <c r="I29" i="4"/>
  <c r="I32" i="1"/>
  <c r="I31" i="1"/>
  <c r="H23" i="15"/>
  <c r="I22" i="15"/>
  <c r="H28" i="14"/>
  <c r="H29" i="14"/>
  <c r="H33" i="12"/>
  <c r="I33" i="12"/>
  <c r="I30" i="13"/>
  <c r="H30" i="13"/>
  <c r="I31" i="11"/>
  <c r="H36" i="10"/>
  <c r="I36" i="10"/>
  <c r="H29" i="10"/>
  <c r="H30" i="9"/>
  <c r="H29" i="9"/>
  <c r="I26" i="8"/>
  <c r="H15" i="7"/>
  <c r="I29" i="7"/>
  <c r="H31" i="4"/>
  <c r="I7" i="1"/>
  <c r="I29" i="11"/>
  <c r="K28" i="1"/>
  <c r="I28" i="9"/>
  <c r="H28" i="7"/>
  <c r="I28" i="7"/>
  <c r="F42" i="15"/>
  <c r="M21" i="15"/>
  <c r="L21" i="15"/>
  <c r="M20" i="15"/>
  <c r="L20" i="15"/>
  <c r="I27" i="14"/>
  <c r="H27" i="14"/>
  <c r="I26" i="14"/>
  <c r="H26" i="14"/>
  <c r="M27" i="12"/>
  <c r="L27" i="12"/>
  <c r="M26" i="12"/>
  <c r="L26" i="12"/>
  <c r="M27" i="13"/>
  <c r="L27" i="13"/>
  <c r="M26" i="13"/>
  <c r="L26" i="13"/>
  <c r="I28" i="11"/>
  <c r="H28" i="11"/>
  <c r="I27" i="11"/>
  <c r="H27" i="11"/>
  <c r="M27" i="10"/>
  <c r="L27" i="10"/>
  <c r="M28" i="10"/>
  <c r="L28" i="10"/>
  <c r="N27" i="9"/>
  <c r="M27" i="9"/>
  <c r="M27" i="8"/>
  <c r="L27" i="8"/>
  <c r="L25" i="8"/>
  <c r="M25" i="8"/>
  <c r="M26" i="7"/>
  <c r="L26" i="7"/>
  <c r="M27" i="7"/>
  <c r="L27" i="7"/>
  <c r="M28" i="4"/>
  <c r="L28" i="4"/>
  <c r="I26" i="4"/>
  <c r="H26" i="4"/>
  <c r="F41" i="6"/>
  <c r="M25" i="6"/>
  <c r="L25" i="6"/>
  <c r="M27" i="1"/>
  <c r="L27" i="1"/>
  <c r="K27" i="13" l="1"/>
  <c r="I27" i="13" s="1"/>
  <c r="K27" i="12"/>
  <c r="I27" i="12" s="1"/>
  <c r="K28" i="4"/>
  <c r="I28" i="4" s="1"/>
  <c r="K27" i="1"/>
  <c r="I27" i="1" s="1"/>
  <c r="K20" i="15"/>
  <c r="I20" i="15" s="1"/>
  <c r="K26" i="12"/>
  <c r="I26" i="12" s="1"/>
  <c r="K26" i="13"/>
  <c r="I26" i="13" s="1"/>
  <c r="K27" i="10"/>
  <c r="H27" i="10" s="1"/>
  <c r="L27" i="9"/>
  <c r="I27" i="9" s="1"/>
  <c r="K27" i="8"/>
  <c r="I27" i="8" s="1"/>
  <c r="K25" i="8"/>
  <c r="I25" i="8" s="1"/>
  <c r="K27" i="7"/>
  <c r="I27" i="7" s="1"/>
  <c r="K21" i="15"/>
  <c r="I21" i="15" s="1"/>
  <c r="K26" i="7"/>
  <c r="H26" i="7" s="1"/>
  <c r="K25" i="6"/>
  <c r="I25" i="6" s="1"/>
  <c r="H27" i="12"/>
  <c r="H27" i="13"/>
  <c r="K28" i="10"/>
  <c r="M19" i="15"/>
  <c r="L19" i="15"/>
  <c r="M25" i="14"/>
  <c r="L25" i="14"/>
  <c r="M28" i="12"/>
  <c r="L28" i="12"/>
  <c r="M26" i="11"/>
  <c r="L26" i="11"/>
  <c r="M26" i="10"/>
  <c r="L26" i="10"/>
  <c r="M23" i="4"/>
  <c r="L23" i="4"/>
  <c r="M22" i="6"/>
  <c r="L22" i="6"/>
  <c r="M26" i="1"/>
  <c r="L26" i="1"/>
  <c r="H26" i="13" l="1"/>
  <c r="I27" i="10"/>
  <c r="H25" i="8"/>
  <c r="H27" i="7"/>
  <c r="H21" i="15"/>
  <c r="H26" i="12"/>
  <c r="H27" i="8"/>
  <c r="H28" i="4"/>
  <c r="H25" i="6"/>
  <c r="H27" i="1"/>
  <c r="H27" i="9"/>
  <c r="H20" i="15"/>
  <c r="K26" i="10"/>
  <c r="H26" i="10" s="1"/>
  <c r="I26" i="7"/>
  <c r="K25" i="14"/>
  <c r="H25" i="14" s="1"/>
  <c r="K19" i="15"/>
  <c r="H19" i="15" s="1"/>
  <c r="K26" i="11"/>
  <c r="I26" i="11" s="1"/>
  <c r="H28" i="10"/>
  <c r="I28" i="10"/>
  <c r="K22" i="6"/>
  <c r="I22" i="6" s="1"/>
  <c r="K28" i="12"/>
  <c r="I28" i="12" s="1"/>
  <c r="K26" i="1"/>
  <c r="I26" i="1" s="1"/>
  <c r="K23" i="4"/>
  <c r="H23" i="4" s="1"/>
  <c r="M23" i="14"/>
  <c r="L23" i="14"/>
  <c r="M25" i="12"/>
  <c r="L25" i="12"/>
  <c r="G36" i="13"/>
  <c r="F36" i="13"/>
  <c r="I25" i="13"/>
  <c r="H25" i="13"/>
  <c r="M24" i="11"/>
  <c r="L24" i="11"/>
  <c r="M25" i="10"/>
  <c r="L25" i="10"/>
  <c r="M24" i="8"/>
  <c r="L24" i="8"/>
  <c r="I24" i="7"/>
  <c r="H24" i="7"/>
  <c r="M25" i="4"/>
  <c r="L25" i="4"/>
  <c r="M23" i="6"/>
  <c r="L23" i="6"/>
  <c r="I26" i="10" l="1"/>
  <c r="I25" i="14"/>
  <c r="H28" i="12"/>
  <c r="H26" i="11"/>
  <c r="I19" i="15"/>
  <c r="K25" i="10"/>
  <c r="I25" i="10" s="1"/>
  <c r="I23" i="4"/>
  <c r="H22" i="6"/>
  <c r="H26" i="1"/>
  <c r="K25" i="4"/>
  <c r="I25" i="4" s="1"/>
  <c r="K23" i="6"/>
  <c r="H23" i="6" s="1"/>
  <c r="K25" i="12"/>
  <c r="H25" i="12" s="1"/>
  <c r="K24" i="8"/>
  <c r="H24" i="8" s="1"/>
  <c r="K24" i="11"/>
  <c r="H24" i="11" s="1"/>
  <c r="K23" i="14"/>
  <c r="H23" i="14" s="1"/>
  <c r="M25" i="1"/>
  <c r="L25" i="1"/>
  <c r="H25" i="10" l="1"/>
  <c r="K25" i="1"/>
  <c r="I25" i="1" s="1"/>
  <c r="I25" i="12"/>
  <c r="I24" i="8"/>
  <c r="H25" i="4"/>
  <c r="I23" i="6"/>
  <c r="I24" i="11"/>
  <c r="I23" i="14"/>
  <c r="I18" i="15"/>
  <c r="H18" i="15"/>
  <c r="I17" i="15"/>
  <c r="M24" i="14"/>
  <c r="L24" i="14"/>
  <c r="F42" i="12"/>
  <c r="M24" i="12"/>
  <c r="L24" i="12"/>
  <c r="I24" i="13"/>
  <c r="H24" i="13"/>
  <c r="M23" i="13"/>
  <c r="L23" i="13"/>
  <c r="M23" i="11"/>
  <c r="L23" i="11"/>
  <c r="I24" i="10"/>
  <c r="H24" i="10"/>
  <c r="N23" i="9"/>
  <c r="M23" i="9"/>
  <c r="I23" i="7"/>
  <c r="H23" i="7"/>
  <c r="M21" i="4"/>
  <c r="L21" i="4"/>
  <c r="M18" i="4"/>
  <c r="L18" i="4"/>
  <c r="M24" i="4"/>
  <c r="L24" i="4"/>
  <c r="G34" i="6"/>
  <c r="F34" i="6"/>
  <c r="M24" i="6"/>
  <c r="L24" i="6"/>
  <c r="F42" i="1"/>
  <c r="F37" i="1"/>
  <c r="G37" i="1"/>
  <c r="M24" i="1"/>
  <c r="L24" i="1"/>
  <c r="H25" i="1" l="1"/>
  <c r="K24" i="6"/>
  <c r="K24" i="14"/>
  <c r="I24" i="14" s="1"/>
  <c r="K24" i="1"/>
  <c r="I24" i="1" s="1"/>
  <c r="K24" i="4"/>
  <c r="I24" i="4" s="1"/>
  <c r="L23" i="9"/>
  <c r="H23" i="9" s="1"/>
  <c r="K23" i="13"/>
  <c r="H23" i="13" s="1"/>
  <c r="K24" i="12"/>
  <c r="I24" i="12" s="1"/>
  <c r="K18" i="4"/>
  <c r="I18" i="4" s="1"/>
  <c r="K23" i="11"/>
  <c r="I23" i="11" s="1"/>
  <c r="K21" i="4"/>
  <c r="H21" i="4" s="1"/>
  <c r="H17" i="15"/>
  <c r="L14" i="15"/>
  <c r="M14" i="15"/>
  <c r="L15" i="15"/>
  <c r="M15" i="15"/>
  <c r="L16" i="15"/>
  <c r="M16" i="15"/>
  <c r="M22" i="14"/>
  <c r="L22" i="14"/>
  <c r="M21" i="14"/>
  <c r="L21" i="14"/>
  <c r="M21" i="12"/>
  <c r="L21" i="12"/>
  <c r="M20" i="12"/>
  <c r="L20" i="12"/>
  <c r="M19" i="12"/>
  <c r="L19" i="12"/>
  <c r="M18" i="12"/>
  <c r="L18" i="12"/>
  <c r="M17" i="12"/>
  <c r="L17" i="12"/>
  <c r="I16" i="12"/>
  <c r="H16" i="12"/>
  <c r="I15" i="12"/>
  <c r="H15" i="12"/>
  <c r="M21" i="13"/>
  <c r="L21" i="13"/>
  <c r="M20" i="13"/>
  <c r="L20" i="13"/>
  <c r="M25" i="11"/>
  <c r="L25" i="11"/>
  <c r="M22" i="11"/>
  <c r="L22" i="11"/>
  <c r="H24" i="14" l="1"/>
  <c r="H23" i="11"/>
  <c r="K15" i="15"/>
  <c r="H15" i="15" s="1"/>
  <c r="H24" i="12"/>
  <c r="I23" i="13"/>
  <c r="H18" i="4"/>
  <c r="H24" i="6"/>
  <c r="I24" i="6"/>
  <c r="H24" i="1"/>
  <c r="I21" i="4"/>
  <c r="K18" i="12"/>
  <c r="I18" i="12" s="1"/>
  <c r="K21" i="14"/>
  <c r="I21" i="14" s="1"/>
  <c r="K22" i="14"/>
  <c r="H22" i="14" s="1"/>
  <c r="K16" i="15"/>
  <c r="H16" i="15" s="1"/>
  <c r="K17" i="12"/>
  <c r="H17" i="12" s="1"/>
  <c r="K19" i="12"/>
  <c r="I19" i="12" s="1"/>
  <c r="K21" i="12"/>
  <c r="H21" i="12" s="1"/>
  <c r="H24" i="4"/>
  <c r="K14" i="15"/>
  <c r="H14" i="15" s="1"/>
  <c r="I23" i="9"/>
  <c r="K20" i="13"/>
  <c r="I20" i="13" s="1"/>
  <c r="K25" i="11"/>
  <c r="H25" i="11" s="1"/>
  <c r="I15" i="15"/>
  <c r="K20" i="12"/>
  <c r="H20" i="12" s="1"/>
  <c r="K22" i="11"/>
  <c r="I22" i="11" s="1"/>
  <c r="K21" i="13"/>
  <c r="H21" i="13" s="1"/>
  <c r="I23" i="10"/>
  <c r="H23" i="10"/>
  <c r="M22" i="10"/>
  <c r="L22" i="10"/>
  <c r="M9" i="9"/>
  <c r="N9" i="9"/>
  <c r="M10" i="9"/>
  <c r="N10" i="9"/>
  <c r="N21" i="9"/>
  <c r="M21" i="9"/>
  <c r="N22" i="9"/>
  <c r="M22" i="9"/>
  <c r="M23" i="8"/>
  <c r="L23" i="8"/>
  <c r="F42" i="7"/>
  <c r="M20" i="7"/>
  <c r="L20" i="7"/>
  <c r="M21" i="7"/>
  <c r="L21" i="7"/>
  <c r="M22" i="4"/>
  <c r="L22" i="4"/>
  <c r="L22" i="9" l="1"/>
  <c r="I22" i="9" s="1"/>
  <c r="I22" i="14"/>
  <c r="H18" i="12"/>
  <c r="I20" i="12"/>
  <c r="I17" i="12"/>
  <c r="H19" i="12"/>
  <c r="I14" i="15"/>
  <c r="I16" i="15"/>
  <c r="I21" i="12"/>
  <c r="I25" i="11"/>
  <c r="H22" i="11"/>
  <c r="K23" i="8"/>
  <c r="I23" i="8" s="1"/>
  <c r="H21" i="14"/>
  <c r="K21" i="7"/>
  <c r="H21" i="7" s="1"/>
  <c r="H20" i="13"/>
  <c r="L10" i="9"/>
  <c r="H10" i="9" s="1"/>
  <c r="L9" i="9"/>
  <c r="H9" i="9" s="1"/>
  <c r="I21" i="13"/>
  <c r="K22" i="10"/>
  <c r="I22" i="10" s="1"/>
  <c r="K20" i="7"/>
  <c r="H20" i="7" s="1"/>
  <c r="L21" i="9"/>
  <c r="H21" i="9" s="1"/>
  <c r="H22" i="9"/>
  <c r="K22" i="4"/>
  <c r="I22" i="4" s="1"/>
  <c r="M21" i="6"/>
  <c r="L21" i="6"/>
  <c r="I19" i="6"/>
  <c r="H19" i="6"/>
  <c r="I20" i="14"/>
  <c r="H20" i="14"/>
  <c r="M22" i="13"/>
  <c r="L22" i="13"/>
  <c r="I21" i="11"/>
  <c r="H21" i="11"/>
  <c r="M21" i="10"/>
  <c r="L21" i="10"/>
  <c r="N20" i="9"/>
  <c r="M20" i="9"/>
  <c r="L20" i="8"/>
  <c r="M20" i="8"/>
  <c r="I20" i="6"/>
  <c r="H20" i="6"/>
  <c r="M18" i="6"/>
  <c r="L18" i="6"/>
  <c r="M21" i="1"/>
  <c r="L21" i="1"/>
  <c r="C7" i="16"/>
  <c r="C8" i="16"/>
  <c r="C11" i="16"/>
  <c r="L13" i="15"/>
  <c r="M13" i="15"/>
  <c r="I19" i="14"/>
  <c r="H19" i="14"/>
  <c r="M19" i="13"/>
  <c r="L19" i="13"/>
  <c r="I20" i="11"/>
  <c r="H20" i="11"/>
  <c r="M20" i="10"/>
  <c r="L20" i="10"/>
  <c r="M19" i="7"/>
  <c r="L19" i="7"/>
  <c r="I20" i="4"/>
  <c r="H20" i="4"/>
  <c r="M17" i="6"/>
  <c r="L17" i="6"/>
  <c r="M20" i="1"/>
  <c r="L20" i="1"/>
  <c r="M12" i="15"/>
  <c r="L12" i="15"/>
  <c r="M18" i="14"/>
  <c r="L18" i="14"/>
  <c r="I18" i="13"/>
  <c r="H18" i="13"/>
  <c r="M19" i="11"/>
  <c r="L19" i="11"/>
  <c r="M19" i="10"/>
  <c r="L19" i="10"/>
  <c r="F40" i="6"/>
  <c r="I19" i="4"/>
  <c r="H19" i="4"/>
  <c r="M15" i="6"/>
  <c r="L15" i="6"/>
  <c r="F41" i="12"/>
  <c r="F42" i="9"/>
  <c r="F41" i="10" s="1"/>
  <c r="F41" i="8"/>
  <c r="F41" i="4"/>
  <c r="F42" i="4"/>
  <c r="F41" i="7" s="1"/>
  <c r="F42" i="8"/>
  <c r="F41" i="9" s="1"/>
  <c r="F42" i="10"/>
  <c r="F41" i="11" s="1"/>
  <c r="F42" i="11"/>
  <c r="F41" i="13" s="1"/>
  <c r="F41" i="14"/>
  <c r="F42" i="14"/>
  <c r="F41" i="15" s="1"/>
  <c r="M18" i="1"/>
  <c r="L18" i="1"/>
  <c r="M19" i="1"/>
  <c r="L19" i="1"/>
  <c r="M17" i="14"/>
  <c r="L17" i="14"/>
  <c r="M16" i="14"/>
  <c r="L16" i="14"/>
  <c r="I17" i="13"/>
  <c r="H17" i="13"/>
  <c r="M16" i="13"/>
  <c r="L16" i="13"/>
  <c r="M16" i="11"/>
  <c r="L16" i="11"/>
  <c r="M17" i="11"/>
  <c r="L17" i="11"/>
  <c r="H23" i="8" l="1"/>
  <c r="I21" i="7"/>
  <c r="I10" i="9"/>
  <c r="K21" i="6"/>
  <c r="H21" i="6" s="1"/>
  <c r="I9" i="9"/>
  <c r="H22" i="10"/>
  <c r="K21" i="10"/>
  <c r="I21" i="10" s="1"/>
  <c r="I20" i="7"/>
  <c r="K18" i="6"/>
  <c r="I18" i="6" s="1"/>
  <c r="K22" i="13"/>
  <c r="H22" i="13" s="1"/>
  <c r="K16" i="13"/>
  <c r="I16" i="13" s="1"/>
  <c r="K19" i="10"/>
  <c r="I19" i="10" s="1"/>
  <c r="I21" i="9"/>
  <c r="K20" i="8"/>
  <c r="I20" i="8" s="1"/>
  <c r="K16" i="14"/>
  <c r="I16" i="14" s="1"/>
  <c r="K19" i="11"/>
  <c r="I19" i="11" s="1"/>
  <c r="K16" i="11"/>
  <c r="I16" i="11" s="1"/>
  <c r="L20" i="9"/>
  <c r="I20" i="9" s="1"/>
  <c r="K21" i="1"/>
  <c r="H21" i="1" s="1"/>
  <c r="H22" i="4"/>
  <c r="K17" i="6"/>
  <c r="I17" i="6" s="1"/>
  <c r="K18" i="1"/>
  <c r="I18" i="1" s="1"/>
  <c r="K19" i="1"/>
  <c r="I19" i="1" s="1"/>
  <c r="K17" i="11"/>
  <c r="I17" i="11" s="1"/>
  <c r="K15" i="6"/>
  <c r="H15" i="6" s="1"/>
  <c r="K19" i="7"/>
  <c r="H19" i="7" s="1"/>
  <c r="K20" i="10"/>
  <c r="I20" i="10" s="1"/>
  <c r="K13" i="15"/>
  <c r="H13" i="15" s="1"/>
  <c r="K19" i="13"/>
  <c r="I19" i="13" s="1"/>
  <c r="K20" i="1"/>
  <c r="H20" i="1" s="1"/>
  <c r="K12" i="15"/>
  <c r="H12" i="15" s="1"/>
  <c r="K18" i="14"/>
  <c r="I18" i="14" s="1"/>
  <c r="K17" i="14"/>
  <c r="H17" i="14" s="1"/>
  <c r="M18" i="10"/>
  <c r="L18" i="10"/>
  <c r="I17" i="10"/>
  <c r="H17" i="10"/>
  <c r="N15" i="9"/>
  <c r="M15" i="9"/>
  <c r="N14" i="9"/>
  <c r="M14" i="9"/>
  <c r="M18" i="8"/>
  <c r="L18" i="8"/>
  <c r="M17" i="8"/>
  <c r="L17" i="8"/>
  <c r="L12" i="7"/>
  <c r="M12" i="7"/>
  <c r="M17" i="4"/>
  <c r="L17" i="4"/>
  <c r="M16" i="6"/>
  <c r="L16" i="6"/>
  <c r="M14" i="6"/>
  <c r="L14" i="6"/>
  <c r="M17" i="1"/>
  <c r="L17" i="1"/>
  <c r="H16" i="13" l="1"/>
  <c r="H21" i="10"/>
  <c r="I21" i="6"/>
  <c r="H18" i="6"/>
  <c r="H20" i="8"/>
  <c r="I22" i="13"/>
  <c r="H19" i="11"/>
  <c r="I15" i="6"/>
  <c r="I21" i="1"/>
  <c r="H19" i="10"/>
  <c r="H19" i="13"/>
  <c r="H20" i="9"/>
  <c r="I19" i="7"/>
  <c r="I13" i="15"/>
  <c r="H18" i="14"/>
  <c r="H16" i="14"/>
  <c r="H16" i="11"/>
  <c r="H17" i="6"/>
  <c r="H18" i="1"/>
  <c r="H19" i="1"/>
  <c r="H17" i="11"/>
  <c r="K14" i="6"/>
  <c r="I14" i="6" s="1"/>
  <c r="K16" i="6"/>
  <c r="I16" i="6" s="1"/>
  <c r="I17" i="14"/>
  <c r="I12" i="15"/>
  <c r="H20" i="10"/>
  <c r="I20" i="1"/>
  <c r="K17" i="4"/>
  <c r="I17" i="4" s="1"/>
  <c r="K17" i="1"/>
  <c r="I17" i="1" s="1"/>
  <c r="L14" i="9"/>
  <c r="H14" i="9" s="1"/>
  <c r="L15" i="9"/>
  <c r="I15" i="9" s="1"/>
  <c r="K17" i="8"/>
  <c r="I17" i="8" s="1"/>
  <c r="K18" i="8"/>
  <c r="K12" i="7"/>
  <c r="H12" i="7" s="1"/>
  <c r="K18" i="10"/>
  <c r="H18" i="10" s="1"/>
  <c r="M15" i="14"/>
  <c r="L15" i="14"/>
  <c r="I23" i="12"/>
  <c r="H23" i="12"/>
  <c r="M14" i="13"/>
  <c r="L14" i="13"/>
  <c r="M18" i="11"/>
  <c r="L18" i="11"/>
  <c r="I16" i="10"/>
  <c r="H16" i="10"/>
  <c r="N16" i="9"/>
  <c r="M16" i="9"/>
  <c r="M16" i="8"/>
  <c r="L16" i="8"/>
  <c r="M15" i="4"/>
  <c r="L15" i="4"/>
  <c r="E7" i="16"/>
  <c r="G43" i="6"/>
  <c r="M14" i="14"/>
  <c r="L14" i="14"/>
  <c r="I22" i="12"/>
  <c r="H22" i="12"/>
  <c r="M15" i="13"/>
  <c r="L15" i="13"/>
  <c r="M15" i="11"/>
  <c r="L15" i="11"/>
  <c r="M15" i="10"/>
  <c r="L15" i="10"/>
  <c r="M9" i="8"/>
  <c r="L9" i="8"/>
  <c r="M10" i="8"/>
  <c r="L10" i="8"/>
  <c r="M11" i="8"/>
  <c r="L11" i="8"/>
  <c r="M13" i="8"/>
  <c r="L13" i="8"/>
  <c r="H11" i="16"/>
  <c r="I7" i="8"/>
  <c r="I8" i="8"/>
  <c r="H7" i="8"/>
  <c r="H8" i="8"/>
  <c r="G37" i="8"/>
  <c r="E11" i="16" s="1"/>
  <c r="F37" i="8"/>
  <c r="D11" i="16" s="1"/>
  <c r="M13" i="7"/>
  <c r="L13" i="7"/>
  <c r="M14" i="7"/>
  <c r="L14" i="7"/>
  <c r="M6" i="7"/>
  <c r="L6" i="7"/>
  <c r="M7" i="7"/>
  <c r="L7" i="7"/>
  <c r="M16" i="4"/>
  <c r="L16" i="4"/>
  <c r="I13" i="6"/>
  <c r="H13" i="6"/>
  <c r="I12" i="6"/>
  <c r="H12" i="6"/>
  <c r="M12" i="1"/>
  <c r="L12" i="1"/>
  <c r="M13" i="1"/>
  <c r="L13" i="1"/>
  <c r="M14" i="1"/>
  <c r="L14" i="1"/>
  <c r="M7" i="6"/>
  <c r="L7" i="6"/>
  <c r="M8" i="6"/>
  <c r="L8" i="6"/>
  <c r="M9" i="6"/>
  <c r="L9" i="6"/>
  <c r="M10" i="6"/>
  <c r="L10" i="6"/>
  <c r="M11" i="6"/>
  <c r="L11" i="6"/>
  <c r="M7" i="4"/>
  <c r="L7" i="4"/>
  <c r="M8" i="4"/>
  <c r="L8" i="4"/>
  <c r="M9" i="4"/>
  <c r="L9" i="4"/>
  <c r="M10" i="4"/>
  <c r="L10" i="4"/>
  <c r="M11" i="4"/>
  <c r="L11" i="4"/>
  <c r="M14" i="4"/>
  <c r="L14" i="4"/>
  <c r="N6" i="9"/>
  <c r="M6" i="9"/>
  <c r="N7" i="9"/>
  <c r="M7" i="9"/>
  <c r="N8" i="9"/>
  <c r="M8" i="9"/>
  <c r="N13" i="9"/>
  <c r="M13" i="9"/>
  <c r="M6" i="10"/>
  <c r="L6" i="10"/>
  <c r="M7" i="10"/>
  <c r="L7" i="10"/>
  <c r="M8" i="10"/>
  <c r="L8" i="10"/>
  <c r="M11" i="10"/>
  <c r="L11" i="10"/>
  <c r="M12" i="10"/>
  <c r="L12" i="10"/>
  <c r="M13" i="10"/>
  <c r="L13" i="10"/>
  <c r="M14" i="10"/>
  <c r="L14" i="10"/>
  <c r="L10" i="11"/>
  <c r="M10" i="11"/>
  <c r="L11" i="11"/>
  <c r="M11" i="11"/>
  <c r="M8" i="11"/>
  <c r="L8" i="11"/>
  <c r="M9" i="11"/>
  <c r="L9" i="11"/>
  <c r="M12" i="11"/>
  <c r="L12" i="11"/>
  <c r="L12" i="13"/>
  <c r="M12" i="13"/>
  <c r="M6" i="13"/>
  <c r="L6" i="13"/>
  <c r="M7" i="13"/>
  <c r="L7" i="13"/>
  <c r="M8" i="13"/>
  <c r="L8" i="13"/>
  <c r="M9" i="13"/>
  <c r="L9" i="13"/>
  <c r="M13" i="13"/>
  <c r="L13" i="13"/>
  <c r="L13" i="12"/>
  <c r="M13" i="12"/>
  <c r="L14" i="12"/>
  <c r="M14" i="12"/>
  <c r="L12" i="12"/>
  <c r="M12" i="12"/>
  <c r="M6" i="12"/>
  <c r="L6" i="12"/>
  <c r="M7" i="12"/>
  <c r="L7" i="12"/>
  <c r="M10" i="12"/>
  <c r="L10" i="12"/>
  <c r="M11" i="12"/>
  <c r="L11" i="12"/>
  <c r="L11" i="14"/>
  <c r="M11" i="14"/>
  <c r="L8" i="14"/>
  <c r="M8" i="14"/>
  <c r="L10" i="14"/>
  <c r="M10" i="14"/>
  <c r="M7" i="14"/>
  <c r="L7" i="14"/>
  <c r="M9" i="14"/>
  <c r="L9" i="14"/>
  <c r="I6" i="14"/>
  <c r="I12" i="14"/>
  <c r="I13" i="14"/>
  <c r="I8" i="12"/>
  <c r="I9" i="12"/>
  <c r="I10" i="13"/>
  <c r="I11" i="13"/>
  <c r="I6" i="11"/>
  <c r="I7" i="11"/>
  <c r="I13" i="11"/>
  <c r="I14" i="11"/>
  <c r="I9" i="10"/>
  <c r="I10" i="10"/>
  <c r="I12" i="9"/>
  <c r="I6" i="4"/>
  <c r="I12" i="4"/>
  <c r="I13" i="4"/>
  <c r="I6" i="6"/>
  <c r="G41" i="8"/>
  <c r="G43" i="8"/>
  <c r="G41" i="7"/>
  <c r="G43" i="7"/>
  <c r="G41" i="4"/>
  <c r="G43" i="4"/>
  <c r="G40" i="6"/>
  <c r="G42" i="6"/>
  <c r="G43" i="1"/>
  <c r="G41" i="15"/>
  <c r="G43" i="15"/>
  <c r="G41" i="14"/>
  <c r="G43" i="14"/>
  <c r="G41" i="12"/>
  <c r="G43" i="12"/>
  <c r="G41" i="13"/>
  <c r="G43" i="13"/>
  <c r="G41" i="11"/>
  <c r="G43" i="11"/>
  <c r="G41" i="10"/>
  <c r="G43" i="10"/>
  <c r="G41" i="9"/>
  <c r="G43" i="9"/>
  <c r="L5" i="4"/>
  <c r="M5" i="4"/>
  <c r="G37" i="15"/>
  <c r="E18" i="16" s="1"/>
  <c r="F37" i="15"/>
  <c r="F36" i="14"/>
  <c r="D17" i="16" s="1"/>
  <c r="G36" i="14"/>
  <c r="E17" i="16" s="1"/>
  <c r="G37" i="12"/>
  <c r="E16" i="16" s="1"/>
  <c r="F37" i="12"/>
  <c r="D16" i="16" s="1"/>
  <c r="G37" i="11"/>
  <c r="E14" i="16" s="1"/>
  <c r="F37" i="11"/>
  <c r="D14" i="16" s="1"/>
  <c r="G37" i="10"/>
  <c r="E13" i="16" s="1"/>
  <c r="F37" i="10"/>
  <c r="D13" i="16" s="1"/>
  <c r="F36" i="9"/>
  <c r="G36" i="9"/>
  <c r="F36" i="7"/>
  <c r="G36" i="7"/>
  <c r="G37" i="4"/>
  <c r="E9" i="16" s="1"/>
  <c r="F37" i="4"/>
  <c r="H13" i="14"/>
  <c r="H12" i="14"/>
  <c r="H6" i="14"/>
  <c r="H9" i="12"/>
  <c r="H8" i="12"/>
  <c r="H11" i="13"/>
  <c r="H10" i="13"/>
  <c r="H14" i="11"/>
  <c r="H13" i="11"/>
  <c r="H7" i="11"/>
  <c r="H6" i="11"/>
  <c r="H10" i="10"/>
  <c r="H9" i="10"/>
  <c r="H12" i="9"/>
  <c r="H13" i="4"/>
  <c r="H12" i="4"/>
  <c r="H6" i="4"/>
  <c r="H6" i="6"/>
  <c r="I2" i="15"/>
  <c r="I2" i="14"/>
  <c r="I2" i="12"/>
  <c r="I2" i="13"/>
  <c r="I2" i="11"/>
  <c r="I2" i="10"/>
  <c r="I2" i="9"/>
  <c r="I2" i="8"/>
  <c r="I2" i="7"/>
  <c r="I2" i="4"/>
  <c r="I2" i="6"/>
  <c r="E1" i="15"/>
  <c r="E1" i="14"/>
  <c r="E1" i="12"/>
  <c r="E1" i="13"/>
  <c r="E1" i="11"/>
  <c r="E1" i="10"/>
  <c r="E1" i="9"/>
  <c r="E1" i="8"/>
  <c r="E1" i="7"/>
  <c r="E1" i="6"/>
  <c r="E1" i="4"/>
  <c r="H7" i="16"/>
  <c r="H9" i="16"/>
  <c r="H10" i="16"/>
  <c r="J36" i="9"/>
  <c r="H12" i="16" s="1"/>
  <c r="H13" i="16"/>
  <c r="H14" i="16"/>
  <c r="H18" i="16"/>
  <c r="M5" i="1"/>
  <c r="L5" i="1"/>
  <c r="M5" i="6"/>
  <c r="L5" i="6"/>
  <c r="M5" i="7"/>
  <c r="L5" i="7"/>
  <c r="M5" i="8"/>
  <c r="L5" i="8"/>
  <c r="N5" i="9"/>
  <c r="M5" i="9"/>
  <c r="M5" i="10"/>
  <c r="L5" i="10"/>
  <c r="M5" i="11"/>
  <c r="L5" i="11"/>
  <c r="M5" i="13"/>
  <c r="L5" i="13"/>
  <c r="M5" i="15"/>
  <c r="L5" i="15"/>
  <c r="M5" i="12"/>
  <c r="L5" i="12"/>
  <c r="M5" i="14"/>
  <c r="L5" i="14"/>
  <c r="A1" i="16"/>
  <c r="B1" i="15"/>
  <c r="B1" i="14"/>
  <c r="B1" i="12"/>
  <c r="B1" i="13"/>
  <c r="B1" i="11"/>
  <c r="B1" i="10"/>
  <c r="B1" i="9"/>
  <c r="B1" i="8"/>
  <c r="B1" i="7"/>
  <c r="B1" i="4"/>
  <c r="B1" i="6"/>
  <c r="C18" i="16"/>
  <c r="C17" i="16"/>
  <c r="C16" i="16"/>
  <c r="C15" i="16"/>
  <c r="H15" i="16"/>
  <c r="C14" i="16"/>
  <c r="C12" i="16"/>
  <c r="C10" i="16"/>
  <c r="C9" i="16"/>
  <c r="E3" i="11"/>
  <c r="B3" i="11"/>
  <c r="B2" i="11"/>
  <c r="E3" i="10"/>
  <c r="B3" i="10"/>
  <c r="B2" i="10"/>
  <c r="E3" i="6"/>
  <c r="B3" i="6"/>
  <c r="B2" i="6"/>
  <c r="E3" i="7"/>
  <c r="B3" i="7"/>
  <c r="B2" i="7"/>
  <c r="E3" i="15"/>
  <c r="B3" i="15"/>
  <c r="B2" i="15"/>
  <c r="E3" i="9"/>
  <c r="B3" i="9"/>
  <c r="B2" i="9"/>
  <c r="E3" i="12"/>
  <c r="B3" i="12"/>
  <c r="B2" i="12"/>
  <c r="B3" i="4"/>
  <c r="B2" i="4"/>
  <c r="E3" i="4"/>
  <c r="E3" i="14"/>
  <c r="B3" i="14"/>
  <c r="B2" i="14"/>
  <c r="E3" i="13"/>
  <c r="B3" i="13"/>
  <c r="B2" i="13"/>
  <c r="E3" i="8"/>
  <c r="B3" i="8"/>
  <c r="B2" i="8"/>
  <c r="H8" i="16"/>
  <c r="H16" i="16"/>
  <c r="H17" i="16"/>
  <c r="E8" i="16"/>
  <c r="E15" i="16"/>
  <c r="C13" i="16"/>
  <c r="A3" i="16"/>
  <c r="A2" i="16"/>
  <c r="D3" i="16"/>
  <c r="H14" i="6" l="1"/>
  <c r="H18" i="8"/>
  <c r="I18" i="8"/>
  <c r="H17" i="4"/>
  <c r="H15" i="9"/>
  <c r="I18" i="10"/>
  <c r="I12" i="7"/>
  <c r="H16" i="6"/>
  <c r="K14" i="12"/>
  <c r="H14" i="12" s="1"/>
  <c r="K9" i="11"/>
  <c r="I9" i="11" s="1"/>
  <c r="K12" i="11"/>
  <c r="H12" i="11" s="1"/>
  <c r="G44" i="9"/>
  <c r="H44" i="9" s="1"/>
  <c r="G44" i="8"/>
  <c r="G45" i="8" s="1"/>
  <c r="H45" i="8" s="1"/>
  <c r="K14" i="13"/>
  <c r="I14" i="13" s="1"/>
  <c r="H17" i="1"/>
  <c r="I14" i="9"/>
  <c r="F38" i="4"/>
  <c r="H17" i="8"/>
  <c r="E12" i="16"/>
  <c r="K12" i="12"/>
  <c r="H12" i="12" s="1"/>
  <c r="K13" i="12"/>
  <c r="H13" i="12" s="1"/>
  <c r="K15" i="10"/>
  <c r="I15" i="10" s="1"/>
  <c r="K18" i="11"/>
  <c r="I18" i="11" s="1"/>
  <c r="K15" i="14"/>
  <c r="I15" i="14" s="1"/>
  <c r="F38" i="11"/>
  <c r="F35" i="6"/>
  <c r="K13" i="7"/>
  <c r="I13" i="7" s="1"/>
  <c r="F38" i="15"/>
  <c r="K10" i="14"/>
  <c r="I10" i="14" s="1"/>
  <c r="K8" i="14"/>
  <c r="I8" i="14" s="1"/>
  <c r="K11" i="14"/>
  <c r="I11" i="14" s="1"/>
  <c r="F37" i="14"/>
  <c r="F38" i="12"/>
  <c r="F37" i="13"/>
  <c r="K15" i="13"/>
  <c r="H15" i="13" s="1"/>
  <c r="G44" i="11"/>
  <c r="G45" i="11" s="1"/>
  <c r="H45" i="11" s="1"/>
  <c r="K10" i="11"/>
  <c r="I10" i="11" s="1"/>
  <c r="F38" i="10"/>
  <c r="L16" i="9"/>
  <c r="I16" i="9" s="1"/>
  <c r="F37" i="9"/>
  <c r="L7" i="9"/>
  <c r="I7" i="9" s="1"/>
  <c r="K10" i="8"/>
  <c r="I10" i="8" s="1"/>
  <c r="F38" i="8"/>
  <c r="K7" i="7"/>
  <c r="K6" i="7"/>
  <c r="H6" i="7" s="1"/>
  <c r="F37" i="7"/>
  <c r="K14" i="4"/>
  <c r="I14" i="4" s="1"/>
  <c r="F38" i="1"/>
  <c r="D18" i="16"/>
  <c r="G44" i="15"/>
  <c r="G45" i="15" s="1"/>
  <c r="H45" i="15" s="1"/>
  <c r="K9" i="14"/>
  <c r="H9" i="14" s="1"/>
  <c r="K7" i="14"/>
  <c r="I7" i="14" s="1"/>
  <c r="G44" i="12"/>
  <c r="H44" i="12" s="1"/>
  <c r="K7" i="12"/>
  <c r="I7" i="12" s="1"/>
  <c r="K6" i="12"/>
  <c r="K8" i="13"/>
  <c r="H8" i="13" s="1"/>
  <c r="K6" i="13"/>
  <c r="D15" i="16"/>
  <c r="K14" i="10"/>
  <c r="I14" i="10" s="1"/>
  <c r="K13" i="10"/>
  <c r="I13" i="10" s="1"/>
  <c r="K12" i="10"/>
  <c r="I12" i="10" s="1"/>
  <c r="K11" i="10"/>
  <c r="I11" i="10" s="1"/>
  <c r="K8" i="10"/>
  <c r="I8" i="10" s="1"/>
  <c r="K7" i="10"/>
  <c r="H7" i="10" s="1"/>
  <c r="G44" i="10"/>
  <c r="G45" i="10" s="1"/>
  <c r="H45" i="10" s="1"/>
  <c r="D12" i="16"/>
  <c r="K13" i="8"/>
  <c r="I13" i="8" s="1"/>
  <c r="K11" i="8"/>
  <c r="I11" i="8" s="1"/>
  <c r="K16" i="8"/>
  <c r="I16" i="8" s="1"/>
  <c r="K14" i="7"/>
  <c r="H14" i="7" s="1"/>
  <c r="D10" i="16"/>
  <c r="K15" i="4"/>
  <c r="I15" i="4" s="1"/>
  <c r="K8" i="4"/>
  <c r="I8" i="4" s="1"/>
  <c r="G44" i="4"/>
  <c r="G45" i="4" s="1"/>
  <c r="H45" i="4" s="1"/>
  <c r="K7" i="6"/>
  <c r="H7" i="6" s="1"/>
  <c r="G44" i="14"/>
  <c r="K11" i="12"/>
  <c r="H11" i="12" s="1"/>
  <c r="K10" i="12"/>
  <c r="H10" i="12" s="1"/>
  <c r="G44" i="13"/>
  <c r="K13" i="13"/>
  <c r="I13" i="13" s="1"/>
  <c r="K9" i="13"/>
  <c r="H9" i="13" s="1"/>
  <c r="K12" i="13"/>
  <c r="I12" i="13" s="1"/>
  <c r="L8" i="9"/>
  <c r="I8" i="9" s="1"/>
  <c r="K9" i="8"/>
  <c r="H9" i="8" s="1"/>
  <c r="G44" i="7"/>
  <c r="G45" i="7" s="1"/>
  <c r="H45" i="7" s="1"/>
  <c r="K10" i="4"/>
  <c r="H10" i="4" s="1"/>
  <c r="K9" i="4"/>
  <c r="H9" i="4" s="1"/>
  <c r="K16" i="4"/>
  <c r="I16" i="4" s="1"/>
  <c r="D8" i="16"/>
  <c r="K11" i="6"/>
  <c r="H11" i="6" s="1"/>
  <c r="K10" i="6"/>
  <c r="H10" i="6" s="1"/>
  <c r="K9" i="6"/>
  <c r="H9" i="6" s="1"/>
  <c r="K8" i="6"/>
  <c r="I8" i="6" s="1"/>
  <c r="K12" i="1"/>
  <c r="H12" i="1" s="1"/>
  <c r="G44" i="1"/>
  <c r="K14" i="1"/>
  <c r="H14" i="1" s="1"/>
  <c r="K13" i="1"/>
  <c r="I13" i="1" s="1"/>
  <c r="K14" i="14"/>
  <c r="I14" i="14" s="1"/>
  <c r="K7" i="13"/>
  <c r="I7" i="13" s="1"/>
  <c r="K8" i="11"/>
  <c r="I8" i="11" s="1"/>
  <c r="K11" i="11"/>
  <c r="I11" i="11" s="1"/>
  <c r="K15" i="11"/>
  <c r="H15" i="11" s="1"/>
  <c r="K6" i="10"/>
  <c r="C19" i="16"/>
  <c r="L13" i="9"/>
  <c r="I13" i="9" s="1"/>
  <c r="L6" i="9"/>
  <c r="H6" i="9" s="1"/>
  <c r="E10" i="16"/>
  <c r="D9" i="16"/>
  <c r="K11" i="4"/>
  <c r="H11" i="4" s="1"/>
  <c r="K7" i="4"/>
  <c r="I7" i="4" s="1"/>
  <c r="H19" i="16"/>
  <c r="H22" i="16" s="1"/>
  <c r="G44" i="6"/>
  <c r="H44" i="6" s="1"/>
  <c r="E26" i="16"/>
  <c r="D7" i="16"/>
  <c r="H43" i="6"/>
  <c r="I12" i="12"/>
  <c r="H6" i="12" l="1"/>
  <c r="I6" i="12"/>
  <c r="H6" i="13"/>
  <c r="I6" i="13"/>
  <c r="I6" i="10"/>
  <c r="H6" i="10"/>
  <c r="H8" i="4"/>
  <c r="H8" i="14"/>
  <c r="H16" i="9"/>
  <c r="H7" i="7"/>
  <c r="I7" i="7"/>
  <c r="K38" i="13"/>
  <c r="J15" i="16" s="1"/>
  <c r="M15" i="16" s="1"/>
  <c r="K39" i="15"/>
  <c r="J18" i="16" s="1"/>
  <c r="M18" i="16" s="1"/>
  <c r="H11" i="14"/>
  <c r="H7" i="13"/>
  <c r="I12" i="11"/>
  <c r="H14" i="10"/>
  <c r="K39" i="1"/>
  <c r="K40" i="1" s="1"/>
  <c r="H14" i="14"/>
  <c r="H7" i="12"/>
  <c r="I11" i="12"/>
  <c r="G45" i="9"/>
  <c r="H45" i="9" s="1"/>
  <c r="I9" i="8"/>
  <c r="I6" i="7"/>
  <c r="H8" i="9"/>
  <c r="I10" i="6"/>
  <c r="H11" i="11"/>
  <c r="H13" i="9"/>
  <c r="H14" i="13"/>
  <c r="H13" i="10"/>
  <c r="H13" i="7"/>
  <c r="H16" i="4"/>
  <c r="I10" i="4"/>
  <c r="K36" i="13"/>
  <c r="L15" i="16" s="1"/>
  <c r="I15" i="13"/>
  <c r="H13" i="1"/>
  <c r="I13" i="12"/>
  <c r="H12" i="13"/>
  <c r="H10" i="11"/>
  <c r="H7" i="9"/>
  <c r="H44" i="8"/>
  <c r="I11" i="4"/>
  <c r="I7" i="6"/>
  <c r="K34" i="6"/>
  <c r="L8" i="16" s="1"/>
  <c r="K36" i="6"/>
  <c r="K37" i="6" s="1"/>
  <c r="K37" i="1"/>
  <c r="L7" i="16" s="1"/>
  <c r="I9" i="14"/>
  <c r="I36" i="14" s="1"/>
  <c r="I37" i="14" s="1"/>
  <c r="I8" i="13"/>
  <c r="H9" i="11"/>
  <c r="H8" i="10"/>
  <c r="H14" i="4"/>
  <c r="H44" i="4"/>
  <c r="H15" i="4"/>
  <c r="K39" i="12"/>
  <c r="J16" i="16" s="1"/>
  <c r="M16" i="16" s="1"/>
  <c r="G45" i="12"/>
  <c r="H45" i="12" s="1"/>
  <c r="H15" i="14"/>
  <c r="H7" i="14"/>
  <c r="H10" i="14"/>
  <c r="I14" i="12"/>
  <c r="K37" i="12"/>
  <c r="L16" i="16" s="1"/>
  <c r="I9" i="13"/>
  <c r="H15" i="10"/>
  <c r="I6" i="9"/>
  <c r="L36" i="9"/>
  <c r="L12" i="16" s="1"/>
  <c r="E19" i="16"/>
  <c r="E22" i="16" s="1"/>
  <c r="H11" i="8"/>
  <c r="H16" i="8"/>
  <c r="I14" i="7"/>
  <c r="I9" i="4"/>
  <c r="K37" i="4"/>
  <c r="L9" i="16" s="1"/>
  <c r="H7" i="4"/>
  <c r="H8" i="6"/>
  <c r="I12" i="1"/>
  <c r="K39" i="8"/>
  <c r="J11" i="16" s="1"/>
  <c r="M11" i="16" s="1"/>
  <c r="K39" i="4"/>
  <c r="K40" i="4" s="1"/>
  <c r="L38" i="9"/>
  <c r="L39" i="9" s="1"/>
  <c r="H12" i="10"/>
  <c r="I10" i="12"/>
  <c r="H13" i="8"/>
  <c r="K36" i="7"/>
  <c r="L10" i="16" s="1"/>
  <c r="K36" i="14"/>
  <c r="L17" i="16" s="1"/>
  <c r="H10" i="8"/>
  <c r="K37" i="8"/>
  <c r="L11" i="16" s="1"/>
  <c r="K38" i="14"/>
  <c r="J17" i="16" s="1"/>
  <c r="M17" i="16" s="1"/>
  <c r="H44" i="10"/>
  <c r="I15" i="11"/>
  <c r="H8" i="11"/>
  <c r="I9" i="6"/>
  <c r="H18" i="11"/>
  <c r="H44" i="11"/>
  <c r="I7" i="10"/>
  <c r="I11" i="6"/>
  <c r="H11" i="10"/>
  <c r="H44" i="7"/>
  <c r="K37" i="15"/>
  <c r="L18" i="16" s="1"/>
  <c r="H44" i="15"/>
  <c r="H13" i="13"/>
  <c r="K37" i="11"/>
  <c r="L14" i="16" s="1"/>
  <c r="K37" i="10"/>
  <c r="L13" i="16" s="1"/>
  <c r="K39" i="10"/>
  <c r="J13" i="16" s="1"/>
  <c r="M13" i="16" s="1"/>
  <c r="I14" i="1"/>
  <c r="G45" i="14"/>
  <c r="H45" i="14" s="1"/>
  <c r="H44" i="14"/>
  <c r="G45" i="13"/>
  <c r="H45" i="13" s="1"/>
  <c r="H44" i="13"/>
  <c r="K38" i="7"/>
  <c r="K39" i="7" s="1"/>
  <c r="D19" i="16"/>
  <c r="D22" i="16" s="1"/>
  <c r="H44" i="1"/>
  <c r="G45" i="1"/>
  <c r="H45" i="1" s="1"/>
  <c r="E27" i="16"/>
  <c r="F27" i="16" s="1"/>
  <c r="K39" i="11"/>
  <c r="J14" i="16" s="1"/>
  <c r="M14" i="16" s="1"/>
  <c r="H37" i="12" l="1"/>
  <c r="H38" i="12" s="1"/>
  <c r="I37" i="8"/>
  <c r="I38" i="8" s="1"/>
  <c r="I36" i="9"/>
  <c r="I37" i="9" s="1"/>
  <c r="I37" i="15"/>
  <c r="I38" i="15" s="1"/>
  <c r="H36" i="14"/>
  <c r="H37" i="14" s="1"/>
  <c r="H36" i="13"/>
  <c r="F15" i="16" s="1"/>
  <c r="H36" i="9"/>
  <c r="H37" i="9" s="1"/>
  <c r="H36" i="7"/>
  <c r="H37" i="7" s="1"/>
  <c r="K39" i="14"/>
  <c r="I36" i="7"/>
  <c r="I37" i="7" s="1"/>
  <c r="I37" i="4"/>
  <c r="G9" i="16" s="1"/>
  <c r="I36" i="13"/>
  <c r="I37" i="13" s="1"/>
  <c r="K40" i="12"/>
  <c r="I34" i="6"/>
  <c r="I35" i="6" s="1"/>
  <c r="H34" i="6"/>
  <c r="H35" i="6" s="1"/>
  <c r="I37" i="1"/>
  <c r="I38" i="1" s="1"/>
  <c r="H37" i="1"/>
  <c r="H38" i="1" s="1"/>
  <c r="K40" i="8"/>
  <c r="I37" i="12"/>
  <c r="I38" i="12" s="1"/>
  <c r="K39" i="13"/>
  <c r="K40" i="11"/>
  <c r="H37" i="11"/>
  <c r="H38" i="11" s="1"/>
  <c r="J12" i="16"/>
  <c r="M12" i="16" s="1"/>
  <c r="H37" i="8"/>
  <c r="H38" i="8" s="1"/>
  <c r="H37" i="4"/>
  <c r="H38" i="4" s="1"/>
  <c r="J9" i="16"/>
  <c r="M9" i="16" s="1"/>
  <c r="I37" i="10"/>
  <c r="I38" i="10" s="1"/>
  <c r="H37" i="15"/>
  <c r="H38" i="15" s="1"/>
  <c r="K40" i="10"/>
  <c r="H37" i="10"/>
  <c r="H38" i="10" s="1"/>
  <c r="I37" i="11"/>
  <c r="I38" i="11" s="1"/>
  <c r="J10" i="16"/>
  <c r="M10" i="16" s="1"/>
  <c r="J8" i="16"/>
  <c r="M8" i="16" s="1"/>
  <c r="L19" i="16"/>
  <c r="G17" i="16"/>
  <c r="K40" i="15"/>
  <c r="J7" i="16"/>
  <c r="E28" i="16"/>
  <c r="F28" i="16" s="1"/>
  <c r="F16" i="16" l="1"/>
  <c r="G11" i="16"/>
  <c r="F12" i="16"/>
  <c r="F10" i="16"/>
  <c r="F17" i="16"/>
  <c r="H37" i="13"/>
  <c r="J37" i="13" s="1"/>
  <c r="G12" i="16"/>
  <c r="I38" i="4"/>
  <c r="J38" i="4" s="1"/>
  <c r="G10" i="16"/>
  <c r="J38" i="15"/>
  <c r="G18" i="16"/>
  <c r="G16" i="16"/>
  <c r="F11" i="16"/>
  <c r="F9" i="16"/>
  <c r="J35" i="6"/>
  <c r="G8" i="16"/>
  <c r="J38" i="1"/>
  <c r="F18" i="16"/>
  <c r="F14" i="16"/>
  <c r="G13" i="16"/>
  <c r="F13" i="16"/>
  <c r="F8" i="16"/>
  <c r="G7" i="16"/>
  <c r="J38" i="10"/>
  <c r="F7" i="16"/>
  <c r="G14" i="16"/>
  <c r="J19" i="16"/>
  <c r="J37" i="14"/>
  <c r="J38" i="12"/>
  <c r="G15" i="16"/>
  <c r="J38" i="11"/>
  <c r="K37" i="9"/>
  <c r="J38" i="8"/>
  <c r="J37" i="7"/>
  <c r="M7" i="16"/>
  <c r="M19" i="16" s="1"/>
  <c r="F19" i="16" l="1"/>
  <c r="F22" i="16" s="1"/>
  <c r="G19" i="16"/>
  <c r="G22" i="16" s="1"/>
  <c r="H24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Asko</author>
  </authors>
  <commentList>
    <comment ref="C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Asko:</t>
        </r>
        <r>
          <rPr>
            <sz val="8"/>
            <color indexed="81"/>
            <rFont val="Tahoma"/>
            <family val="2"/>
          </rPr>
          <t xml:space="preserve">
Syötä kellonaika käyttäen kaksoispistettä. Esim. 8:30</t>
        </r>
      </text>
    </comment>
    <comment ref="H5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Asko:</t>
        </r>
        <r>
          <rPr>
            <sz val="8"/>
            <color indexed="81"/>
            <rFont val="Tahoma"/>
            <family val="2"/>
          </rPr>
          <t xml:space="preserve">
Syötettyjen kellonaikojen perusteella lasketaan joko kokopäiväraha (yli 10 h) tai osapäiväraha (yli 6 h)</t>
        </r>
      </text>
    </comment>
  </commentList>
</comments>
</file>

<file path=xl/sharedStrings.xml><?xml version="1.0" encoding="utf-8"?>
<sst xmlns="http://schemas.openxmlformats.org/spreadsheetml/2006/main" count="737" uniqueCount="131">
  <si>
    <t>Vuosi</t>
  </si>
  <si>
    <t>Kuukausi</t>
  </si>
  <si>
    <t>pvm</t>
  </si>
  <si>
    <t>alku klo</t>
  </si>
  <si>
    <t>loppu klo</t>
  </si>
  <si>
    <t>matkakohde</t>
  </si>
  <si>
    <t>km</t>
  </si>
  <si>
    <t>koko päiväraha</t>
  </si>
  <si>
    <t>osa päiväraha</t>
  </si>
  <si>
    <t>Tammikuu</t>
  </si>
  <si>
    <t>Helmikuu</t>
  </si>
  <si>
    <t>Maaliskuu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</si>
  <si>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</si>
  <si>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</si>
  <si>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</si>
  <si>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</si>
  <si>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</si>
  <si>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</si>
  <si>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</si>
  <si>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</si>
  <si>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kk</t>
  </si>
  <si>
    <t>osapv</t>
  </si>
  <si>
    <t>kokopv</t>
  </si>
  <si>
    <t>Yhteensä</t>
  </si>
  <si>
    <t>Korvaukset yht.</t>
  </si>
  <si>
    <t xml:space="preserve">Huom! </t>
  </si>
  <si>
    <t>Korvaus / euroa</t>
  </si>
  <si>
    <t>Huom!</t>
  </si>
  <si>
    <t>Osapäiväraha, jos matkavuorokausi yli 6 tuntia</t>
  </si>
  <si>
    <t>Kokopäiväraha, jos matkavuorokausi yli 10 tuntia</t>
  </si>
  <si>
    <t>Matkavuorokauden ylitys vähintään 2 tuntia -&gt; osapäiväraha</t>
  </si>
  <si>
    <t>Matkavuorokauden ylitys yli 6 tuntia -&gt; kokopäiväraha</t>
  </si>
  <si>
    <t>Total / euroa</t>
  </si>
  <si>
    <t>työpv</t>
  </si>
  <si>
    <t>to</t>
  </si>
  <si>
    <t>pe</t>
  </si>
  <si>
    <t>la</t>
  </si>
  <si>
    <t>su</t>
  </si>
  <si>
    <t>ma</t>
  </si>
  <si>
    <t>ti</t>
  </si>
  <si>
    <t>ke</t>
  </si>
  <si>
    <t>vk 1</t>
  </si>
  <si>
    <t>vk 2</t>
  </si>
  <si>
    <t>vk 3</t>
  </si>
  <si>
    <t>vk 4</t>
  </si>
  <si>
    <t>vk 5</t>
  </si>
  <si>
    <t>vk 6</t>
  </si>
  <si>
    <t>vk 7</t>
  </si>
  <si>
    <t>vk 8</t>
  </si>
  <si>
    <t>vk 9</t>
  </si>
  <si>
    <t>vk 10</t>
  </si>
  <si>
    <t>vk 11</t>
  </si>
  <si>
    <t>vk 12</t>
  </si>
  <si>
    <t>vk 13</t>
  </si>
  <si>
    <t>vk 14</t>
  </si>
  <si>
    <t>vk 15</t>
  </si>
  <si>
    <t>vk 16</t>
  </si>
  <si>
    <t>vk 18</t>
  </si>
  <si>
    <t>vk 19</t>
  </si>
  <si>
    <t>vk 20</t>
  </si>
  <si>
    <t>vk 21</t>
  </si>
  <si>
    <t>vk 22</t>
  </si>
  <si>
    <t>vk 23</t>
  </si>
  <si>
    <t>vk 24</t>
  </si>
  <si>
    <t>vk 25</t>
  </si>
  <si>
    <t>vk 26</t>
  </si>
  <si>
    <t>vk 27</t>
  </si>
  <si>
    <t>vk 28</t>
  </si>
  <si>
    <t>vk 29</t>
  </si>
  <si>
    <t>vk 30</t>
  </si>
  <si>
    <t>Juhannus</t>
  </si>
  <si>
    <t>Juhannusaatto</t>
  </si>
  <si>
    <t>vk 32</t>
  </si>
  <si>
    <t>vk 33</t>
  </si>
  <si>
    <t>vk 34</t>
  </si>
  <si>
    <t>vk 35</t>
  </si>
  <si>
    <t>vk 36</t>
  </si>
  <si>
    <t>vk 37</t>
  </si>
  <si>
    <t>vk 38</t>
  </si>
  <si>
    <t>vk 39</t>
  </si>
  <si>
    <t>vk 40</t>
  </si>
  <si>
    <t>vk 41</t>
  </si>
  <si>
    <t>vk 42</t>
  </si>
  <si>
    <t>vk 43</t>
  </si>
  <si>
    <t>vk 44</t>
  </si>
  <si>
    <t>vk 45</t>
  </si>
  <si>
    <t>vk 46</t>
  </si>
  <si>
    <t>vk 47</t>
  </si>
  <si>
    <t>vk 48</t>
  </si>
  <si>
    <t>vk 49</t>
  </si>
  <si>
    <t>Jouluaatto</t>
  </si>
  <si>
    <t>Joulupv</t>
  </si>
  <si>
    <t>Tapaninpv</t>
  </si>
  <si>
    <t>vk 50</t>
  </si>
  <si>
    <t>vk 51</t>
  </si>
  <si>
    <t>vk 52</t>
  </si>
  <si>
    <t xml:space="preserve">Matkapäivät lasketaan Alku klo -sarakkeen sisällöstä </t>
  </si>
  <si>
    <t>ja LASKE.A funktio laskee yhteen rivit, joissa on jotain syötettynä (myös välilyönti on jotain).</t>
  </si>
  <si>
    <t>norm</t>
  </si>
  <si>
    <t>pv</t>
  </si>
  <si>
    <t>Tehdyt h</t>
  </si>
  <si>
    <t>Norm h</t>
  </si>
  <si>
    <t>Huhtikuu</t>
  </si>
  <si>
    <t>Vappu</t>
  </si>
  <si>
    <t>Laskutettavat</t>
  </si>
  <si>
    <t>Ei laskutettavat</t>
  </si>
  <si>
    <t>ulkomaan päiväraha</t>
  </si>
  <si>
    <t>ulkom pv</t>
  </si>
  <si>
    <t>MATKARAPORTTI</t>
  </si>
  <si>
    <t>yhteensä</t>
  </si>
  <si>
    <t>firma-ajo</t>
  </si>
  <si>
    <t>oma-ajo</t>
  </si>
  <si>
    <t xml:space="preserve">pv pituus  </t>
  </si>
  <si>
    <t>km (ei laskut)</t>
  </si>
  <si>
    <t>Loppiainen</t>
  </si>
  <si>
    <t>matkapv</t>
  </si>
  <si>
    <t>Helatorstai</t>
  </si>
  <si>
    <t>Firma Oy</t>
  </si>
  <si>
    <t>Lähiosoite</t>
  </si>
  <si>
    <t>Postinro ja -paikka</t>
  </si>
  <si>
    <t>Etunimi Sukunimi</t>
  </si>
  <si>
    <t>Mittarilukema</t>
  </si>
  <si>
    <t>vk 31</t>
  </si>
  <si>
    <t>Pääsiäispäivä</t>
  </si>
  <si>
    <t>Itsenäisyyspäivä</t>
  </si>
  <si>
    <t>Uudenvuoden päivä</t>
  </si>
  <si>
    <t>Kilometrikorvaus lisääntyy 4 sentillä/ mukana kulkeva hlö</t>
  </si>
  <si>
    <t>Ptkäperjantai</t>
  </si>
  <si>
    <t>2. pääsiäispäivä</t>
  </si>
  <si>
    <t>vk 53</t>
  </si>
  <si>
    <t>Yhteenveto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</si>
</sst>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5" formatCode="0.0"/>
    <numFmt numFmtId="166" formatCode="h:mm;@"/>
    <numFmt numFmtId="167" formatCode="[h]:mm:ss;@"/>
    <numFmt numFmtId="168" formatCode="#,##0.00\ &quot;€&quot;"/>
    <numFmt numFmtId="169" formatCode="#,##0\ &quot;€&quot;"/>
    <numFmt numFmtId="170" formatCode="d\.m\.yy;@"/>
  </numFmts>
  <fonts count="11" x14ac:knownFonts="1"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4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4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7" fillId="0" borderId="0" xfId="0" applyFont="1"/>
    <xf numFmtId="0" fontId="4" fillId="0" borderId="1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6" fillId="0" borderId="4" xfId="0" applyFont="1" applyBorder="1" applyAlignment="1">
      <alignment vertical="center" wrapText="1"/>
    </xf>
    <xf numFmtId="1" fontId="0" fillId="0" borderId="1" xfId="0" applyNumberForma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" fontId="0" fillId="0" borderId="6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vertical="center" wrapText="1"/>
    </xf>
    <xf numFmtId="1" fontId="0" fillId="0" borderId="2" xfId="0" applyNumberForma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3" borderId="4" xfId="0" applyFill="1" applyBorder="1" applyAlignment="1">
      <alignment vertical="center" wrapText="1"/>
    </xf>
    <xf numFmtId="1" fontId="0" fillId="3" borderId="4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1" fontId="0" fillId="0" borderId="10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1" fontId="0" fillId="3" borderId="1" xfId="0" applyNumberForma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0" fillId="3" borderId="4" xfId="0" applyFill="1" applyBorder="1" applyAlignment="1">
      <alignment horizontal="center" vertical="center"/>
    </xf>
    <xf numFmtId="0" fontId="0" fillId="3" borderId="2" xfId="0" applyFill="1" applyBorder="1" applyAlignment="1">
      <alignment vertical="center" wrapText="1"/>
    </xf>
    <xf numFmtId="1" fontId="0" fillId="3" borderId="2" xfId="0" applyNumberForma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/>
    <xf numFmtId="0" fontId="0" fillId="3" borderId="10" xfId="0" applyFill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0" fillId="3" borderId="6" xfId="0" applyFill="1" applyBorder="1" applyAlignment="1">
      <alignment vertical="center" wrapText="1"/>
    </xf>
    <xf numFmtId="1" fontId="0" fillId="3" borderId="6" xfId="0" applyNumberForma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3" borderId="5" xfId="0" applyFill="1" applyBorder="1" applyAlignment="1">
      <alignment vertical="center" wrapText="1"/>
    </xf>
    <xf numFmtId="1" fontId="0" fillId="3" borderId="5" xfId="0" applyNumberForma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21" xfId="0" applyBorder="1"/>
    <xf numFmtId="0" fontId="0" fillId="0" borderId="5" xfId="0" applyBorder="1" applyAlignment="1">
      <alignment vertical="center" wrapText="1"/>
    </xf>
    <xf numFmtId="1" fontId="0" fillId="0" borderId="5" xfId="0" applyNumberFormat="1" applyBorder="1" applyAlignment="1">
      <alignment horizontal="center" vertical="center"/>
    </xf>
    <xf numFmtId="0" fontId="0" fillId="0" borderId="22" xfId="0" applyBorder="1"/>
    <xf numFmtId="0" fontId="0" fillId="3" borderId="23" xfId="0" applyFill="1" applyBorder="1" applyAlignment="1">
      <alignment vertical="center" wrapText="1"/>
    </xf>
    <xf numFmtId="1" fontId="0" fillId="3" borderId="23" xfId="0" applyNumberFormat="1" applyFill="1" applyBorder="1" applyAlignment="1">
      <alignment horizontal="center" vertical="center"/>
    </xf>
    <xf numFmtId="1" fontId="0" fillId="0" borderId="20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/>
    <xf numFmtId="0" fontId="4" fillId="0" borderId="21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" fontId="0" fillId="2" borderId="10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1" fontId="0" fillId="0" borderId="1" xfId="0" applyNumberFormat="1" applyBorder="1"/>
    <xf numFmtId="0" fontId="0" fillId="0" borderId="1" xfId="0" applyBorder="1"/>
    <xf numFmtId="1" fontId="0" fillId="0" borderId="4" xfId="0" applyNumberFormat="1" applyBorder="1"/>
    <xf numFmtId="0" fontId="0" fillId="2" borderId="0" xfId="0" applyFill="1"/>
    <xf numFmtId="0" fontId="6" fillId="0" borderId="2" xfId="0" applyFont="1" applyBorder="1" applyAlignment="1">
      <alignment vertical="center" wrapText="1"/>
    </xf>
    <xf numFmtId="166" fontId="0" fillId="0" borderId="0" xfId="0" applyNumberFormat="1"/>
    <xf numFmtId="166" fontId="0" fillId="0" borderId="1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0" borderId="27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3" borderId="28" xfId="0" applyNumberFormat="1" applyFill="1" applyBorder="1" applyAlignment="1">
      <alignment horizontal="center" vertical="center"/>
    </xf>
    <xf numFmtId="166" fontId="0" fillId="3" borderId="4" xfId="0" applyNumberFormat="1" applyFill="1" applyBorder="1" applyAlignment="1">
      <alignment horizontal="center" vertical="center"/>
    </xf>
    <xf numFmtId="166" fontId="0" fillId="3" borderId="29" xfId="0" applyNumberFormat="1" applyFill="1" applyBorder="1" applyAlignment="1">
      <alignment horizontal="center" vertical="center"/>
    </xf>
    <xf numFmtId="166" fontId="0" fillId="3" borderId="6" xfId="0" applyNumberFormat="1" applyFill="1" applyBorder="1" applyAlignment="1">
      <alignment horizontal="center" vertical="center"/>
    </xf>
    <xf numFmtId="166" fontId="0" fillId="0" borderId="28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166" fontId="0" fillId="0" borderId="30" xfId="0" applyNumberFormat="1" applyBorder="1" applyAlignment="1">
      <alignment horizontal="center" vertical="center"/>
    </xf>
    <xf numFmtId="166" fontId="0" fillId="0" borderId="29" xfId="0" applyNumberFormat="1" applyBorder="1" applyAlignment="1">
      <alignment horizontal="center" vertical="center"/>
    </xf>
    <xf numFmtId="166" fontId="0" fillId="0" borderId="6" xfId="0" applyNumberFormat="1" applyBorder="1" applyAlignment="1">
      <alignment horizontal="center" vertical="center"/>
    </xf>
    <xf numFmtId="166" fontId="0" fillId="0" borderId="31" xfId="0" applyNumberFormat="1" applyBorder="1" applyAlignment="1">
      <alignment horizontal="center" vertical="center"/>
    </xf>
    <xf numFmtId="166" fontId="0" fillId="0" borderId="32" xfId="0" applyNumberFormat="1" applyBorder="1" applyAlignment="1">
      <alignment horizontal="center" vertical="center"/>
    </xf>
    <xf numFmtId="166" fontId="0" fillId="0" borderId="33" xfId="0" applyNumberFormat="1" applyBorder="1" applyAlignment="1">
      <alignment horizontal="center" vertical="center"/>
    </xf>
    <xf numFmtId="166" fontId="0" fillId="0" borderId="20" xfId="0" applyNumberFormat="1" applyBorder="1" applyAlignment="1">
      <alignment horizontal="center" vertical="center"/>
    </xf>
    <xf numFmtId="166" fontId="0" fillId="3" borderId="10" xfId="0" applyNumberFormat="1" applyFill="1" applyBorder="1" applyAlignment="1">
      <alignment horizontal="center" vertical="center"/>
    </xf>
    <xf numFmtId="166" fontId="0" fillId="3" borderId="32" xfId="0" applyNumberFormat="1" applyFill="1" applyBorder="1" applyAlignment="1">
      <alignment horizontal="center" vertical="center"/>
    </xf>
    <xf numFmtId="166" fontId="0" fillId="3" borderId="34" xfId="0" applyNumberFormat="1" applyFill="1" applyBorder="1" applyAlignment="1">
      <alignment horizontal="center" vertical="center"/>
    </xf>
    <xf numFmtId="166" fontId="0" fillId="3" borderId="23" xfId="0" applyNumberFormat="1" applyFill="1" applyBorder="1" applyAlignment="1">
      <alignment horizontal="center" vertical="center"/>
    </xf>
    <xf numFmtId="166" fontId="0" fillId="0" borderId="10" xfId="0" applyNumberFormat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0" fillId="0" borderId="5" xfId="0" applyNumberForma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 wrapText="1"/>
    </xf>
    <xf numFmtId="166" fontId="0" fillId="3" borderId="35" xfId="0" applyNumberFormat="1" applyFill="1" applyBorder="1" applyAlignment="1">
      <alignment horizontal="center" vertical="center"/>
    </xf>
    <xf numFmtId="166" fontId="0" fillId="3" borderId="5" xfId="0" applyNumberFormat="1" applyFill="1" applyBorder="1" applyAlignment="1">
      <alignment horizontal="center" vertical="center"/>
    </xf>
    <xf numFmtId="166" fontId="0" fillId="3" borderId="27" xfId="0" applyNumberFormat="1" applyFill="1" applyBorder="1" applyAlignment="1">
      <alignment horizontal="center" vertical="center"/>
    </xf>
    <xf numFmtId="166" fontId="0" fillId="3" borderId="2" xfId="0" applyNumberFormat="1" applyFill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 vertical="center" wrapText="1"/>
    </xf>
    <xf numFmtId="166" fontId="0" fillId="0" borderId="36" xfId="0" applyNumberFormat="1" applyBorder="1" applyAlignment="1">
      <alignment horizontal="center" vertical="center"/>
    </xf>
    <xf numFmtId="166" fontId="0" fillId="3" borderId="31" xfId="0" applyNumberFormat="1" applyFill="1" applyBorder="1" applyAlignment="1">
      <alignment horizontal="center" vertical="center"/>
    </xf>
    <xf numFmtId="166" fontId="0" fillId="0" borderId="35" xfId="0" applyNumberFormat="1" applyBorder="1" applyAlignment="1">
      <alignment horizontal="center" vertical="center"/>
    </xf>
    <xf numFmtId="166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 wrapText="1"/>
    </xf>
    <xf numFmtId="0" fontId="4" fillId="0" borderId="37" xfId="0" applyFont="1" applyBorder="1"/>
    <xf numFmtId="0" fontId="4" fillId="0" borderId="37" xfId="0" applyFont="1" applyBorder="1" applyAlignment="1">
      <alignment horizontal="center" vertical="center"/>
    </xf>
    <xf numFmtId="1" fontId="4" fillId="0" borderId="37" xfId="0" applyNumberFormat="1" applyFont="1" applyBorder="1" applyAlignment="1">
      <alignment horizontal="center" vertical="center"/>
    </xf>
    <xf numFmtId="165" fontId="0" fillId="0" borderId="0" xfId="0" applyNumberFormat="1"/>
    <xf numFmtId="166" fontId="0" fillId="0" borderId="7" xfId="0" applyNumberFormat="1" applyBorder="1" applyAlignment="1">
      <alignment horizontal="center" vertical="center"/>
    </xf>
    <xf numFmtId="166" fontId="0" fillId="4" borderId="32" xfId="0" applyNumberFormat="1" applyFill="1" applyBorder="1" applyAlignment="1">
      <alignment horizontal="center" vertical="center"/>
    </xf>
    <xf numFmtId="166" fontId="0" fillId="4" borderId="4" xfId="0" applyNumberFormat="1" applyFill="1" applyBorder="1" applyAlignment="1">
      <alignment horizontal="center" vertical="center"/>
    </xf>
    <xf numFmtId="0" fontId="0" fillId="4" borderId="4" xfId="0" applyFill="1" applyBorder="1" applyAlignment="1">
      <alignment vertical="center" wrapText="1"/>
    </xf>
    <xf numFmtId="1" fontId="0" fillId="4" borderId="4" xfId="0" applyNumberFormat="1" applyFill="1" applyBorder="1" applyAlignment="1">
      <alignment horizontal="center" vertical="center"/>
    </xf>
    <xf numFmtId="166" fontId="0" fillId="4" borderId="38" xfId="0" applyNumberFormat="1" applyFill="1" applyBorder="1" applyAlignment="1">
      <alignment horizontal="center" vertical="center"/>
    </xf>
    <xf numFmtId="166" fontId="0" fillId="4" borderId="6" xfId="0" applyNumberFormat="1" applyFill="1" applyBorder="1" applyAlignment="1">
      <alignment horizontal="center" vertical="center"/>
    </xf>
    <xf numFmtId="0" fontId="0" fillId="4" borderId="6" xfId="0" applyFill="1" applyBorder="1" applyAlignment="1">
      <alignment vertical="center" wrapText="1"/>
    </xf>
    <xf numFmtId="1" fontId="0" fillId="4" borderId="6" xfId="0" applyNumberFormat="1" applyFill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3" borderId="42" xfId="0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right"/>
    </xf>
    <xf numFmtId="9" fontId="0" fillId="0" borderId="0" xfId="0" applyNumberFormat="1"/>
    <xf numFmtId="0" fontId="0" fillId="3" borderId="40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5" borderId="0" xfId="0" applyFill="1"/>
    <xf numFmtId="0" fontId="0" fillId="3" borderId="41" xfId="0" applyFill="1" applyBorder="1" applyAlignment="1">
      <alignment horizontal="center"/>
    </xf>
    <xf numFmtId="0" fontId="0" fillId="0" borderId="40" xfId="0" applyBorder="1"/>
    <xf numFmtId="0" fontId="0" fillId="0" borderId="26" xfId="0" applyBorder="1"/>
    <xf numFmtId="0" fontId="0" fillId="0" borderId="43" xfId="0" applyBorder="1" applyAlignment="1">
      <alignment horizontal="center" vertical="center"/>
    </xf>
    <xf numFmtId="166" fontId="0" fillId="0" borderId="23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66" fontId="0" fillId="0" borderId="38" xfId="0" applyNumberFormat="1" applyBorder="1" applyAlignment="1">
      <alignment horizontal="center" vertical="center"/>
    </xf>
    <xf numFmtId="0" fontId="6" fillId="0" borderId="23" xfId="0" applyFont="1" applyBorder="1" applyAlignment="1">
      <alignment vertical="center" wrapText="1"/>
    </xf>
    <xf numFmtId="166" fontId="0" fillId="3" borderId="19" xfId="0" applyNumberFormat="1" applyFill="1" applyBorder="1" applyAlignment="1">
      <alignment horizontal="center" vertical="center"/>
    </xf>
    <xf numFmtId="1" fontId="0" fillId="3" borderId="19" xfId="0" applyNumberFormat="1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166" fontId="4" fillId="0" borderId="37" xfId="0" applyNumberFormat="1" applyFont="1" applyBorder="1"/>
    <xf numFmtId="166" fontId="4" fillId="0" borderId="37" xfId="0" applyNumberFormat="1" applyFont="1" applyBorder="1" applyAlignment="1">
      <alignment horizontal="center" vertical="center"/>
    </xf>
    <xf numFmtId="166" fontId="8" fillId="0" borderId="0" xfId="0" applyNumberFormat="1" applyFont="1" applyAlignment="1">
      <alignment horizontal="center"/>
    </xf>
    <xf numFmtId="167" fontId="4" fillId="0" borderId="37" xfId="0" applyNumberFormat="1" applyFont="1" applyBorder="1"/>
    <xf numFmtId="167" fontId="4" fillId="0" borderId="37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6" fillId="3" borderId="19" xfId="0" applyFont="1" applyFill="1" applyBorder="1" applyAlignment="1">
      <alignment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166" fontId="0" fillId="0" borderId="34" xfId="0" applyNumberFormat="1" applyBorder="1" applyAlignment="1">
      <alignment horizontal="center" vertical="center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horizontal="center" vertical="center"/>
    </xf>
    <xf numFmtId="166" fontId="0" fillId="3" borderId="18" xfId="0" applyNumberFormat="1" applyFill="1" applyBorder="1" applyAlignment="1">
      <alignment horizontal="center" vertical="center"/>
    </xf>
    <xf numFmtId="166" fontId="0" fillId="4" borderId="11" xfId="0" applyNumberFormat="1" applyFill="1" applyBorder="1" applyAlignment="1">
      <alignment horizontal="center" vertical="center"/>
    </xf>
    <xf numFmtId="166" fontId="0" fillId="4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vertical="center" wrapText="1"/>
    </xf>
    <xf numFmtId="169" fontId="0" fillId="0" borderId="23" xfId="0" applyNumberFormat="1" applyBorder="1" applyAlignment="1">
      <alignment horizontal="center" vertical="center"/>
    </xf>
    <xf numFmtId="168" fontId="0" fillId="0" borderId="0" xfId="0" applyNumberFormat="1"/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0" fillId="3" borderId="2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" fillId="0" borderId="0" xfId="0" applyFont="1"/>
    <xf numFmtId="0" fontId="0" fillId="2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6" fontId="0" fillId="3" borderId="11" xfId="0" applyNumberFormat="1" applyFill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 wrapText="1"/>
    </xf>
    <xf numFmtId="166" fontId="0" fillId="0" borderId="48" xfId="0" applyNumberFormat="1" applyBorder="1" applyAlignment="1">
      <alignment horizontal="center" vertical="center"/>
    </xf>
    <xf numFmtId="166" fontId="0" fillId="3" borderId="48" xfId="0" applyNumberFormat="1" applyFill="1" applyBorder="1" applyAlignment="1">
      <alignment horizontal="center" vertical="center"/>
    </xf>
    <xf numFmtId="166" fontId="0" fillId="3" borderId="30" xfId="0" applyNumberFormat="1" applyFill="1" applyBorder="1" applyAlignment="1">
      <alignment horizontal="center" vertical="center"/>
    </xf>
    <xf numFmtId="166" fontId="0" fillId="4" borderId="7" xfId="0" applyNumberFormat="1" applyFill="1" applyBorder="1" applyAlignment="1">
      <alignment horizontal="center" vertical="center"/>
    </xf>
    <xf numFmtId="166" fontId="0" fillId="4" borderId="5" xfId="0" applyNumberFormat="1" applyFill="1" applyBorder="1" applyAlignment="1">
      <alignment horizontal="center" vertical="center"/>
    </xf>
    <xf numFmtId="0" fontId="0" fillId="4" borderId="5" xfId="0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166" fontId="0" fillId="3" borderId="49" xfId="0" applyNumberForma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0" fillId="3" borderId="50" xfId="0" applyFill="1" applyBorder="1" applyAlignment="1">
      <alignment horizontal="center" vertical="center"/>
    </xf>
    <xf numFmtId="166" fontId="0" fillId="3" borderId="36" xfId="0" applyNumberFormat="1" applyFill="1" applyBorder="1" applyAlignment="1">
      <alignment horizontal="center" vertical="center"/>
    </xf>
    <xf numFmtId="166" fontId="0" fillId="3" borderId="20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vertical="center" wrapText="1"/>
    </xf>
    <xf numFmtId="1" fontId="0" fillId="3" borderId="20" xfId="0" applyNumberFormat="1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1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53" xfId="0" applyFill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14" fontId="0" fillId="3" borderId="14" xfId="0" applyNumberFormat="1" applyFill="1" applyBorder="1" applyAlignment="1">
      <alignment vertical="center"/>
    </xf>
    <xf numFmtId="14" fontId="0" fillId="3" borderId="17" xfId="0" applyNumberFormat="1" applyFill="1" applyBorder="1" applyAlignment="1">
      <alignment vertical="center"/>
    </xf>
    <xf numFmtId="14" fontId="0" fillId="3" borderId="52" xfId="0" applyNumberFormat="1" applyFill="1" applyBorder="1" applyAlignment="1">
      <alignment vertical="center"/>
    </xf>
    <xf numFmtId="170" fontId="0" fillId="0" borderId="0" xfId="0" applyNumberFormat="1" applyAlignment="1">
      <alignment horizontal="right"/>
    </xf>
    <xf numFmtId="0" fontId="0" fillId="0" borderId="53" xfId="0" applyBorder="1" applyAlignment="1">
      <alignment horizontal="center" vertical="center"/>
    </xf>
    <xf numFmtId="166" fontId="0" fillId="0" borderId="12" xfId="0" applyNumberForma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166" fontId="0" fillId="4" borderId="33" xfId="0" applyNumberFormat="1" applyFill="1" applyBorder="1" applyAlignment="1">
      <alignment horizontal="center" vertical="center"/>
    </xf>
    <xf numFmtId="166" fontId="0" fillId="4" borderId="20" xfId="0" applyNumberFormat="1" applyFill="1" applyBorder="1" applyAlignment="1">
      <alignment horizontal="center" vertical="center"/>
    </xf>
    <xf numFmtId="0" fontId="0" fillId="4" borderId="20" xfId="0" applyFill="1" applyBorder="1" applyAlignment="1">
      <alignment vertical="center" wrapText="1"/>
    </xf>
    <xf numFmtId="1" fontId="0" fillId="4" borderId="20" xfId="0" applyNumberFormat="1" applyFill="1" applyBorder="1" applyAlignment="1">
      <alignment horizontal="center" vertical="center"/>
    </xf>
    <xf numFmtId="1" fontId="0" fillId="4" borderId="1" xfId="0" applyNumberForma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1" fontId="0" fillId="0" borderId="6" xfId="0" applyNumberFormat="1" applyBorder="1"/>
    <xf numFmtId="0" fontId="0" fillId="3" borderId="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166" fontId="0" fillId="3" borderId="33" xfId="0" applyNumberFormat="1" applyFill="1" applyBorder="1" applyAlignment="1">
      <alignment horizontal="center" vertical="center"/>
    </xf>
    <xf numFmtId="0" fontId="6" fillId="3" borderId="2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0" fillId="3" borderId="13" xfId="0" applyFill="1" applyBorder="1" applyAlignment="1">
      <alignment vertical="center" wrapText="1"/>
    </xf>
    <xf numFmtId="0" fontId="0" fillId="3" borderId="19" xfId="0" applyFill="1" applyBorder="1" applyAlignment="1">
      <alignment vertical="center" wrapText="1"/>
    </xf>
    <xf numFmtId="166" fontId="0" fillId="3" borderId="12" xfId="0" applyNumberFormat="1" applyFill="1" applyBorder="1" applyAlignment="1">
      <alignment horizontal="center" vertical="center"/>
    </xf>
    <xf numFmtId="166" fontId="0" fillId="0" borderId="49" xfId="0" applyNumberFormat="1" applyBorder="1" applyAlignment="1">
      <alignment horizontal="center" vertical="center"/>
    </xf>
    <xf numFmtId="0" fontId="6" fillId="3" borderId="5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168" fontId="0" fillId="0" borderId="25" xfId="0" applyNumberFormat="1" applyBorder="1" applyAlignment="1">
      <alignment horizontal="center"/>
    </xf>
    <xf numFmtId="168" fontId="0" fillId="0" borderId="29" xfId="0" applyNumberFormat="1" applyBorder="1" applyAlignment="1">
      <alignment horizontal="center"/>
    </xf>
    <xf numFmtId="0" fontId="6" fillId="3" borderId="10" xfId="0" applyFont="1" applyFill="1" applyBorder="1" applyAlignment="1">
      <alignment vertical="center" wrapText="1"/>
    </xf>
    <xf numFmtId="1" fontId="0" fillId="0" borderId="5" xfId="0" applyNumberFormat="1" applyBorder="1"/>
    <xf numFmtId="0" fontId="0" fillId="0" borderId="43" xfId="0" applyBorder="1"/>
    <xf numFmtId="1" fontId="0" fillId="0" borderId="2" xfId="0" applyNumberFormat="1" applyBorder="1"/>
    <xf numFmtId="0" fontId="0" fillId="0" borderId="41" xfId="0" applyBorder="1"/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5"/>
  <sheetViews>
    <sheetView tabSelected="1" zoomScaleNormal="100" workbookViewId="0">
      <selection activeCell="E7" sqref="E7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8" width="10.54296875" customWidth="1"/>
    <col min="9" max="9" width="10.6328125" customWidth="1"/>
    <col min="11" max="11" width="9.54296875" style="23" bestFit="1" customWidth="1"/>
    <col min="12" max="12" width="7.54296875" style="23" bestFit="1" customWidth="1"/>
    <col min="13" max="15" width="9.36328125" bestFit="1" customWidth="1"/>
  </cols>
  <sheetData>
    <row r="1" spans="1:15" ht="18" customHeight="1" x14ac:dyDescent="0.4">
      <c r="B1" s="2" t="s">
        <v>117</v>
      </c>
      <c r="E1" s="4" t="s">
        <v>108</v>
      </c>
    </row>
    <row r="2" spans="1:15" ht="18" customHeight="1" x14ac:dyDescent="0.35">
      <c r="B2" s="1" t="s">
        <v>118</v>
      </c>
      <c r="E2" s="3"/>
      <c r="H2" t="s">
        <v>0</v>
      </c>
      <c r="I2" s="8">
        <v>2026</v>
      </c>
    </row>
    <row r="3" spans="1:15" ht="18" customHeight="1" x14ac:dyDescent="0.35">
      <c r="B3" s="1" t="s">
        <v>119</v>
      </c>
      <c r="E3" s="5" t="s">
        <v>120</v>
      </c>
      <c r="H3" t="s">
        <v>1</v>
      </c>
      <c r="I3" s="8">
        <v>1</v>
      </c>
    </row>
    <row r="4" spans="1:15" ht="15.5" thickBot="1" x14ac:dyDescent="0.35">
      <c r="B4" s="2"/>
    </row>
    <row r="5" spans="1:15" ht="27" customHeight="1" thickBot="1" x14ac:dyDescent="0.3">
      <c r="A5" s="65"/>
      <c r="B5" s="58" t="s">
        <v>2</v>
      </c>
      <c r="C5" s="111" t="s">
        <v>3</v>
      </c>
      <c r="D5" s="111" t="s">
        <v>4</v>
      </c>
      <c r="E5" s="59" t="s">
        <v>5</v>
      </c>
      <c r="F5" s="59" t="s">
        <v>6</v>
      </c>
      <c r="G5" s="59" t="s">
        <v>113</v>
      </c>
      <c r="H5" s="59" t="s">
        <v>7</v>
      </c>
      <c r="I5" s="59" t="s">
        <v>8</v>
      </c>
      <c r="J5" s="62"/>
      <c r="K5" s="116" t="s">
        <v>112</v>
      </c>
      <c r="L5" s="115" t="str">
        <f>C5</f>
        <v>alku klo</v>
      </c>
      <c r="M5" s="115" t="str">
        <f>D5</f>
        <v>loppu klo</v>
      </c>
    </row>
    <row r="6" spans="1:15" ht="24" customHeight="1" thickBot="1" x14ac:dyDescent="0.3">
      <c r="A6" s="32" t="s">
        <v>34</v>
      </c>
      <c r="B6" s="208">
        <v>46023</v>
      </c>
      <c r="C6" s="113"/>
      <c r="D6" s="110"/>
      <c r="E6" s="38" t="s">
        <v>125</v>
      </c>
      <c r="F6" s="39"/>
      <c r="G6" s="39"/>
      <c r="H6" s="40"/>
      <c r="I6" s="41"/>
      <c r="J6" s="162" t="s">
        <v>41</v>
      </c>
      <c r="K6" s="81"/>
      <c r="L6" s="81"/>
      <c r="M6" s="81"/>
    </row>
    <row r="7" spans="1:15" ht="24" customHeight="1" thickBot="1" x14ac:dyDescent="0.3">
      <c r="A7" s="50" t="s">
        <v>35</v>
      </c>
      <c r="B7" s="208">
        <v>46024</v>
      </c>
      <c r="C7" s="93"/>
      <c r="D7" s="94"/>
      <c r="E7" s="17"/>
      <c r="F7" s="18"/>
      <c r="G7" s="18"/>
      <c r="H7" s="28" t="str">
        <f>IF(K7&gt;0.417,1,"")</f>
        <v/>
      </c>
      <c r="I7" s="207" t="str">
        <f>IF(K7&lt;0.417,IF(K7&gt;0.25,1,""),"")</f>
        <v/>
      </c>
      <c r="J7" s="163"/>
      <c r="K7" s="81">
        <f t="shared" ref="K7" si="0">M7-L7</f>
        <v>0</v>
      </c>
      <c r="L7" s="81">
        <f t="shared" ref="L7" si="1">C7</f>
        <v>0</v>
      </c>
      <c r="M7" s="81">
        <f t="shared" ref="M7" si="2">D7</f>
        <v>0</v>
      </c>
    </row>
    <row r="8" spans="1:15" ht="24" customHeight="1" x14ac:dyDescent="0.25">
      <c r="A8" s="144" t="s">
        <v>36</v>
      </c>
      <c r="B8" s="208">
        <v>46025</v>
      </c>
      <c r="C8" s="100"/>
      <c r="D8" s="87"/>
      <c r="E8" s="25"/>
      <c r="F8" s="26"/>
      <c r="G8" s="26"/>
      <c r="H8" s="37"/>
      <c r="I8" s="27"/>
      <c r="J8" s="62"/>
      <c r="K8" s="81"/>
      <c r="L8" s="81"/>
      <c r="M8" s="81"/>
    </row>
    <row r="9" spans="1:15" ht="24" customHeight="1" thickBot="1" x14ac:dyDescent="0.3">
      <c r="A9" s="139" t="s">
        <v>37</v>
      </c>
      <c r="B9" s="208">
        <v>46026</v>
      </c>
      <c r="C9" s="196"/>
      <c r="D9" s="197"/>
      <c r="E9" s="198"/>
      <c r="F9" s="199"/>
      <c r="G9" s="199"/>
      <c r="H9" s="200"/>
      <c r="I9" s="201"/>
      <c r="J9" s="70"/>
      <c r="K9" s="81"/>
      <c r="L9" s="81"/>
      <c r="M9" s="81"/>
    </row>
    <row r="10" spans="1:15" ht="24" customHeight="1" thickBot="1" x14ac:dyDescent="0.3">
      <c r="A10" s="32" t="s">
        <v>38</v>
      </c>
      <c r="B10" s="208">
        <v>46027</v>
      </c>
      <c r="C10" s="92"/>
      <c r="D10" s="83"/>
      <c r="E10" s="6"/>
      <c r="F10" s="15"/>
      <c r="G10" s="15"/>
      <c r="H10" s="29" t="str">
        <f>IF(K10&gt;0.417,1,"")</f>
        <v/>
      </c>
      <c r="I10" s="204" t="str">
        <f>IF(K10&lt;0.417,IF(K10&gt;0.25,1,""),"")</f>
        <v/>
      </c>
      <c r="J10" s="162" t="s">
        <v>42</v>
      </c>
      <c r="K10" s="81">
        <f>M10-L10</f>
        <v>0</v>
      </c>
      <c r="L10" s="81">
        <f t="shared" ref="L10" si="3">C10</f>
        <v>0</v>
      </c>
      <c r="M10" s="81">
        <f t="shared" ref="M10" si="4">D10</f>
        <v>0</v>
      </c>
    </row>
    <row r="11" spans="1:15" ht="24" customHeight="1" thickBot="1" x14ac:dyDescent="0.3">
      <c r="A11" s="32" t="s">
        <v>39</v>
      </c>
      <c r="B11" s="208">
        <v>46028</v>
      </c>
      <c r="C11" s="167"/>
      <c r="D11" s="151"/>
      <c r="E11" s="233" t="s">
        <v>114</v>
      </c>
      <c r="F11" s="152"/>
      <c r="G11" s="152"/>
      <c r="H11" s="153"/>
      <c r="I11" s="195"/>
      <c r="J11" s="163"/>
      <c r="K11" s="81"/>
      <c r="L11" s="81"/>
      <c r="M11" s="81"/>
    </row>
    <row r="12" spans="1:15" ht="24" customHeight="1" x14ac:dyDescent="0.25">
      <c r="A12" s="32" t="s">
        <v>40</v>
      </c>
      <c r="B12" s="208">
        <v>46029</v>
      </c>
      <c r="C12" s="92"/>
      <c r="D12" s="83"/>
      <c r="E12" s="6"/>
      <c r="F12" s="15"/>
      <c r="G12" s="15"/>
      <c r="H12" s="29" t="str">
        <f>IF(K12&gt;0.417,1,"")</f>
        <v/>
      </c>
      <c r="I12" s="204" t="str">
        <f>IF(K12&lt;0.417,IF(K12&gt;0.25,1,""),"")</f>
        <v/>
      </c>
      <c r="J12" s="163"/>
      <c r="K12" s="81">
        <f>M12-L12</f>
        <v>0</v>
      </c>
      <c r="L12" s="81">
        <f t="shared" ref="L12:M14" si="5">C12</f>
        <v>0</v>
      </c>
      <c r="M12" s="81">
        <f t="shared" si="5"/>
        <v>0</v>
      </c>
    </row>
    <row r="13" spans="1:15" ht="24" customHeight="1" x14ac:dyDescent="0.25">
      <c r="A13" s="32" t="s">
        <v>34</v>
      </c>
      <c r="B13" s="208">
        <v>46030</v>
      </c>
      <c r="C13" s="92"/>
      <c r="D13" s="83"/>
      <c r="E13" s="6"/>
      <c r="F13" s="15"/>
      <c r="G13" s="15"/>
      <c r="H13" s="29" t="str">
        <f>IF(K13&gt;0.417,1,"")</f>
        <v/>
      </c>
      <c r="I13" s="204" t="str">
        <f>IF(K13&lt;0.417,IF(K13&gt;0.25,1,""),"")</f>
        <v/>
      </c>
      <c r="J13" s="163"/>
      <c r="K13" s="81">
        <f>M13-L13</f>
        <v>0</v>
      </c>
      <c r="L13" s="81">
        <f t="shared" si="5"/>
        <v>0</v>
      </c>
      <c r="M13" s="81">
        <f t="shared" si="5"/>
        <v>0</v>
      </c>
    </row>
    <row r="14" spans="1:15" ht="24" customHeight="1" thickBot="1" x14ac:dyDescent="0.3">
      <c r="A14" s="32" t="s">
        <v>35</v>
      </c>
      <c r="B14" s="208">
        <v>46031</v>
      </c>
      <c r="C14" s="95"/>
      <c r="D14" s="85"/>
      <c r="E14" s="7"/>
      <c r="F14" s="22"/>
      <c r="G14" s="22"/>
      <c r="H14" s="47" t="str">
        <f>IF(K14&gt;0.417,1,"")</f>
        <v/>
      </c>
      <c r="I14" s="203" t="str">
        <f>IF(K14&lt;0.417,IF(K14&gt;0.25,1,""),"")</f>
        <v/>
      </c>
      <c r="J14" s="163"/>
      <c r="K14" s="81">
        <f>M14-L14</f>
        <v>0</v>
      </c>
      <c r="L14" s="81">
        <f t="shared" si="5"/>
        <v>0</v>
      </c>
      <c r="M14" s="81">
        <f t="shared" si="5"/>
        <v>0</v>
      </c>
    </row>
    <row r="15" spans="1:15" ht="24" customHeight="1" x14ac:dyDescent="0.3">
      <c r="A15" s="144" t="s">
        <v>36</v>
      </c>
      <c r="B15" s="208">
        <v>46032</v>
      </c>
      <c r="C15" s="186"/>
      <c r="D15" s="99"/>
      <c r="E15" s="49"/>
      <c r="F15" s="45"/>
      <c r="G15" s="45"/>
      <c r="H15" s="46"/>
      <c r="I15" s="205"/>
      <c r="J15" s="71"/>
      <c r="M15" s="81"/>
      <c r="N15" s="81"/>
      <c r="O15" s="81"/>
    </row>
    <row r="16" spans="1:15" ht="24" customHeight="1" thickBot="1" x14ac:dyDescent="0.35">
      <c r="A16" s="139" t="s">
        <v>37</v>
      </c>
      <c r="B16" s="208">
        <v>46033</v>
      </c>
      <c r="C16" s="186"/>
      <c r="D16" s="99"/>
      <c r="E16" s="49"/>
      <c r="F16" s="45"/>
      <c r="G16" s="45"/>
      <c r="H16" s="46"/>
      <c r="I16" s="205"/>
      <c r="J16" s="160"/>
      <c r="M16" s="81"/>
      <c r="N16" s="81"/>
      <c r="O16" s="81"/>
    </row>
    <row r="17" spans="1:15" ht="24" customHeight="1" x14ac:dyDescent="0.25">
      <c r="A17" s="32" t="s">
        <v>38</v>
      </c>
      <c r="B17" s="208">
        <v>46034</v>
      </c>
      <c r="C17" s="114"/>
      <c r="D17" s="105"/>
      <c r="E17" s="63"/>
      <c r="F17" s="64"/>
      <c r="G17" s="64"/>
      <c r="H17" s="173" t="str">
        <f>IF(K17&gt;0.417,1,"")</f>
        <v/>
      </c>
      <c r="I17" s="206" t="str">
        <f>IF(K17&lt;0.417,IF(K17&gt;0.25,1,""),"")</f>
        <v/>
      </c>
      <c r="J17" s="162" t="s">
        <v>43</v>
      </c>
      <c r="K17" s="81">
        <f t="shared" ref="K17:K19" si="6">M17-L17</f>
        <v>0</v>
      </c>
      <c r="L17" s="81">
        <f t="shared" ref="L17:M19" si="7">C17</f>
        <v>0</v>
      </c>
      <c r="M17" s="81">
        <f t="shared" si="7"/>
        <v>0</v>
      </c>
    </row>
    <row r="18" spans="1:15" ht="24" customHeight="1" x14ac:dyDescent="0.25">
      <c r="A18" s="32" t="s">
        <v>39</v>
      </c>
      <c r="B18" s="208">
        <v>46035</v>
      </c>
      <c r="C18" s="92"/>
      <c r="D18" s="83"/>
      <c r="E18" s="6"/>
      <c r="F18" s="18"/>
      <c r="G18" s="18"/>
      <c r="H18" s="28" t="str">
        <f>IF(K18&gt;0.417,1,"")</f>
        <v/>
      </c>
      <c r="I18" s="207" t="str">
        <f>IF(K18&lt;0.417,IF(K18&gt;0.25,1,""),"")</f>
        <v/>
      </c>
      <c r="J18" s="163"/>
      <c r="K18" s="81">
        <f t="shared" si="6"/>
        <v>0</v>
      </c>
      <c r="L18" s="81">
        <f t="shared" si="7"/>
        <v>0</v>
      </c>
      <c r="M18" s="81">
        <f t="shared" si="7"/>
        <v>0</v>
      </c>
    </row>
    <row r="19" spans="1:15" ht="24" customHeight="1" x14ac:dyDescent="0.25">
      <c r="A19" s="32" t="s">
        <v>40</v>
      </c>
      <c r="B19" s="208">
        <v>46036</v>
      </c>
      <c r="C19" s="92"/>
      <c r="D19" s="83"/>
      <c r="E19" s="6"/>
      <c r="F19" s="18"/>
      <c r="G19" s="18"/>
      <c r="H19" s="28" t="str">
        <f>IF(K19&gt;0.417,1,"")</f>
        <v/>
      </c>
      <c r="I19" s="207" t="str">
        <f>IF(K19&lt;0.417,IF(K19&gt;0.25,1,""),"")</f>
        <v/>
      </c>
      <c r="J19" s="163"/>
      <c r="K19" s="81">
        <f t="shared" si="6"/>
        <v>0</v>
      </c>
      <c r="L19" s="81">
        <f t="shared" si="7"/>
        <v>0</v>
      </c>
      <c r="M19" s="81">
        <f t="shared" si="7"/>
        <v>0</v>
      </c>
    </row>
    <row r="20" spans="1:15" ht="24" customHeight="1" x14ac:dyDescent="0.25">
      <c r="A20" s="32" t="s">
        <v>34</v>
      </c>
      <c r="B20" s="208">
        <v>46037</v>
      </c>
      <c r="C20" s="92"/>
      <c r="D20" s="83"/>
      <c r="E20" s="6"/>
      <c r="F20" s="18"/>
      <c r="G20" s="18"/>
      <c r="H20" s="28" t="str">
        <f>IF(K20&gt;0.417,1,"")</f>
        <v/>
      </c>
      <c r="I20" s="207" t="str">
        <f>IF(K20&lt;0.417,IF(K20&gt;0.25,1,""),"")</f>
        <v/>
      </c>
      <c r="J20" s="163"/>
      <c r="K20" s="81">
        <f t="shared" ref="K20:K21" si="8">M20-L20</f>
        <v>0</v>
      </c>
      <c r="L20" s="81">
        <f t="shared" ref="L20:L21" si="9">C20</f>
        <v>0</v>
      </c>
      <c r="M20" s="81">
        <f t="shared" ref="M20:M21" si="10">D20</f>
        <v>0</v>
      </c>
    </row>
    <row r="21" spans="1:15" ht="24" customHeight="1" thickBot="1" x14ac:dyDescent="0.3">
      <c r="A21" s="32" t="s">
        <v>35</v>
      </c>
      <c r="B21" s="208">
        <v>46038</v>
      </c>
      <c r="C21" s="93"/>
      <c r="D21" s="94"/>
      <c r="E21" s="17"/>
      <c r="F21" s="18"/>
      <c r="G21" s="18"/>
      <c r="H21" s="28" t="str">
        <f>IF(K21&gt;0.417,1,"")</f>
        <v/>
      </c>
      <c r="I21" s="207" t="str">
        <f>IF(K21&lt;0.417,IF(K21&gt;0.25,1,""),"")</f>
        <v/>
      </c>
      <c r="J21" s="163"/>
      <c r="K21" s="81">
        <f t="shared" si="8"/>
        <v>0</v>
      </c>
      <c r="L21" s="81">
        <f t="shared" si="9"/>
        <v>0</v>
      </c>
      <c r="M21" s="81">
        <f t="shared" si="10"/>
        <v>0</v>
      </c>
    </row>
    <row r="22" spans="1:15" ht="24" customHeight="1" x14ac:dyDescent="0.3">
      <c r="A22" s="144" t="s">
        <v>36</v>
      </c>
      <c r="B22" s="208">
        <v>46039</v>
      </c>
      <c r="C22" s="100"/>
      <c r="D22" s="87"/>
      <c r="E22" s="25"/>
      <c r="F22" s="26"/>
      <c r="G22" s="26"/>
      <c r="H22" s="37"/>
      <c r="I22" s="27"/>
      <c r="J22" s="71"/>
      <c r="M22" s="81"/>
      <c r="N22" s="81"/>
      <c r="O22" s="81"/>
    </row>
    <row r="23" spans="1:15" ht="24" customHeight="1" thickBot="1" x14ac:dyDescent="0.35">
      <c r="A23" s="139" t="s">
        <v>37</v>
      </c>
      <c r="B23" s="208">
        <v>46040</v>
      </c>
      <c r="C23" s="196"/>
      <c r="D23" s="197"/>
      <c r="E23" s="198"/>
      <c r="F23" s="199"/>
      <c r="G23" s="199"/>
      <c r="H23" s="200"/>
      <c r="I23" s="201"/>
      <c r="J23" s="71"/>
      <c r="M23" s="81"/>
      <c r="N23" s="81"/>
      <c r="O23" s="81"/>
    </row>
    <row r="24" spans="1:15" ht="24" customHeight="1" x14ac:dyDescent="0.25">
      <c r="A24" s="32" t="s">
        <v>38</v>
      </c>
      <c r="B24" s="208">
        <v>46041</v>
      </c>
      <c r="C24" s="114"/>
      <c r="D24" s="105"/>
      <c r="E24" s="63"/>
      <c r="F24" s="64"/>
      <c r="G24" s="64"/>
      <c r="H24" s="173" t="str">
        <f>IF(K24&gt;0.417,1,"")</f>
        <v/>
      </c>
      <c r="I24" s="206" t="str">
        <f>IF(K24&lt;0.417,IF(K24&gt;0.25,1,""),"")</f>
        <v/>
      </c>
      <c r="J24" s="162" t="s">
        <v>44</v>
      </c>
      <c r="K24" s="81">
        <f t="shared" ref="K24" si="11">M24-L24</f>
        <v>0</v>
      </c>
      <c r="L24" s="81">
        <f t="shared" ref="L24" si="12">C24</f>
        <v>0</v>
      </c>
      <c r="M24" s="81">
        <f t="shared" ref="M24" si="13">D24</f>
        <v>0</v>
      </c>
    </row>
    <row r="25" spans="1:15" ht="24" customHeight="1" x14ac:dyDescent="0.25">
      <c r="A25" s="32" t="s">
        <v>39</v>
      </c>
      <c r="B25" s="208">
        <v>46042</v>
      </c>
      <c r="C25" s="92"/>
      <c r="D25" s="83"/>
      <c r="E25" s="6"/>
      <c r="F25" s="15"/>
      <c r="G25" s="15"/>
      <c r="H25" s="29" t="str">
        <f>IF(K25&gt;0.417,1,"")</f>
        <v/>
      </c>
      <c r="I25" s="204" t="str">
        <f>IF(K25&lt;0.417,IF(K25&gt;0.25,1,""),"")</f>
        <v/>
      </c>
      <c r="J25" s="163"/>
      <c r="K25" s="81">
        <f t="shared" ref="K25" si="14">M25-L25</f>
        <v>0</v>
      </c>
      <c r="L25" s="81">
        <f t="shared" ref="L25" si="15">C25</f>
        <v>0</v>
      </c>
      <c r="M25" s="81">
        <f t="shared" ref="M25" si="16">D25</f>
        <v>0</v>
      </c>
    </row>
    <row r="26" spans="1:15" ht="24" customHeight="1" x14ac:dyDescent="0.25">
      <c r="A26" s="32" t="s">
        <v>40</v>
      </c>
      <c r="B26" s="208">
        <v>46043</v>
      </c>
      <c r="C26" s="92"/>
      <c r="D26" s="83"/>
      <c r="E26" s="6"/>
      <c r="F26" s="15"/>
      <c r="G26" s="15"/>
      <c r="H26" s="29" t="str">
        <f>IF(K26&gt;0.417,1,"")</f>
        <v/>
      </c>
      <c r="I26" s="204" t="str">
        <f>IF(K26&lt;0.417,IF(K26&gt;0.25,1,""),"")</f>
        <v/>
      </c>
      <c r="J26" s="163"/>
      <c r="K26" s="81">
        <f t="shared" ref="K26" si="17">M26-L26</f>
        <v>0</v>
      </c>
      <c r="L26" s="81">
        <f t="shared" ref="L26" si="18">C26</f>
        <v>0</v>
      </c>
      <c r="M26" s="81">
        <f t="shared" ref="M26" si="19">D26</f>
        <v>0</v>
      </c>
    </row>
    <row r="27" spans="1:15" ht="24" customHeight="1" x14ac:dyDescent="0.25">
      <c r="A27" s="32" t="s">
        <v>34</v>
      </c>
      <c r="B27" s="208">
        <v>46044</v>
      </c>
      <c r="C27" s="92"/>
      <c r="D27" s="83"/>
      <c r="E27" s="6"/>
      <c r="F27" s="15"/>
      <c r="G27" s="15"/>
      <c r="H27" s="29" t="str">
        <f>IF(K27&gt;0.417,1,"")</f>
        <v/>
      </c>
      <c r="I27" s="204" t="str">
        <f>IF(K27&lt;0.417,IF(K27&gt;0.25,1,""),"")</f>
        <v/>
      </c>
      <c r="J27" s="163"/>
      <c r="K27" s="81">
        <f t="shared" ref="K27:K28" si="20">M27-L27</f>
        <v>0</v>
      </c>
      <c r="L27" s="81">
        <f t="shared" ref="L27:L28" si="21">C27</f>
        <v>0</v>
      </c>
      <c r="M27" s="81">
        <f t="shared" ref="M27:M28" si="22">D27</f>
        <v>0</v>
      </c>
    </row>
    <row r="28" spans="1:15" ht="24" customHeight="1" thickBot="1" x14ac:dyDescent="0.3">
      <c r="A28" s="32" t="s">
        <v>35</v>
      </c>
      <c r="B28" s="208">
        <v>46045</v>
      </c>
      <c r="C28" s="93"/>
      <c r="D28" s="94"/>
      <c r="E28" s="17"/>
      <c r="F28" s="18"/>
      <c r="G28" s="18"/>
      <c r="H28" s="28"/>
      <c r="I28" s="207"/>
      <c r="J28" s="163"/>
      <c r="K28" s="81">
        <f t="shared" si="20"/>
        <v>0</v>
      </c>
      <c r="L28" s="81">
        <f t="shared" si="21"/>
        <v>0</v>
      </c>
      <c r="M28" s="81">
        <f t="shared" si="22"/>
        <v>0</v>
      </c>
    </row>
    <row r="29" spans="1:15" ht="24" customHeight="1" x14ac:dyDescent="0.3">
      <c r="A29" s="144" t="s">
        <v>36</v>
      </c>
      <c r="B29" s="208">
        <v>46046</v>
      </c>
      <c r="C29" s="100"/>
      <c r="D29" s="87"/>
      <c r="E29" s="25"/>
      <c r="F29" s="26"/>
      <c r="G29" s="26"/>
      <c r="H29" s="37"/>
      <c r="I29" s="27"/>
      <c r="J29" s="71"/>
      <c r="M29" s="81"/>
      <c r="N29" s="81"/>
      <c r="O29" s="81"/>
    </row>
    <row r="30" spans="1:15" ht="24" customHeight="1" thickBot="1" x14ac:dyDescent="0.35">
      <c r="A30" s="139" t="s">
        <v>37</v>
      </c>
      <c r="B30" s="208">
        <v>46047</v>
      </c>
      <c r="C30" s="196"/>
      <c r="D30" s="197"/>
      <c r="E30" s="198"/>
      <c r="F30" s="199"/>
      <c r="G30" s="199"/>
      <c r="H30" s="200"/>
      <c r="I30" s="201"/>
      <c r="J30" s="71"/>
      <c r="M30" s="81"/>
      <c r="N30" s="81"/>
      <c r="O30" s="81"/>
    </row>
    <row r="31" spans="1:15" ht="24" customHeight="1" x14ac:dyDescent="0.25">
      <c r="A31" s="32" t="s">
        <v>38</v>
      </c>
      <c r="B31" s="208">
        <v>46048</v>
      </c>
      <c r="C31" s="114"/>
      <c r="D31" s="105"/>
      <c r="E31" s="63"/>
      <c r="F31" s="64"/>
      <c r="G31" s="64"/>
      <c r="H31" s="173" t="str">
        <f>IF(K31&gt;0.417,1,"")</f>
        <v/>
      </c>
      <c r="I31" s="206" t="str">
        <f>IF(K31&lt;0.417,IF(K31&gt;0.25,1,""),"")</f>
        <v/>
      </c>
      <c r="J31" s="162" t="s">
        <v>45</v>
      </c>
      <c r="K31" s="81">
        <f t="shared" ref="K31:K35" si="23">M31-L31</f>
        <v>0</v>
      </c>
      <c r="L31" s="81">
        <f t="shared" ref="L31:L35" si="24">C31</f>
        <v>0</v>
      </c>
      <c r="M31" s="81">
        <f t="shared" ref="M31:M35" si="25">D31</f>
        <v>0</v>
      </c>
      <c r="N31" s="81"/>
      <c r="O31" s="81"/>
    </row>
    <row r="32" spans="1:15" ht="24" customHeight="1" x14ac:dyDescent="0.25">
      <c r="A32" s="32" t="s">
        <v>39</v>
      </c>
      <c r="B32" s="208">
        <v>46049</v>
      </c>
      <c r="C32" s="82"/>
      <c r="D32" s="83"/>
      <c r="E32" s="6"/>
      <c r="F32" s="15"/>
      <c r="G32" s="15"/>
      <c r="H32" s="29" t="str">
        <f>IF(K32&gt;0.417,1,"")</f>
        <v/>
      </c>
      <c r="I32" s="204" t="str">
        <f>IF(K32&lt;0.417,IF(K32&gt;0.25,1,""),"")</f>
        <v/>
      </c>
      <c r="J32" s="71"/>
      <c r="K32" s="81">
        <f t="shared" si="23"/>
        <v>0</v>
      </c>
      <c r="L32" s="81">
        <f t="shared" si="24"/>
        <v>0</v>
      </c>
      <c r="M32" s="81">
        <f t="shared" si="25"/>
        <v>0</v>
      </c>
      <c r="O32" s="81"/>
    </row>
    <row r="33" spans="1:15" ht="24" customHeight="1" x14ac:dyDescent="0.25">
      <c r="A33" s="32" t="s">
        <v>40</v>
      </c>
      <c r="B33" s="208">
        <v>46050</v>
      </c>
      <c r="C33" s="82"/>
      <c r="D33" s="83"/>
      <c r="E33" s="6"/>
      <c r="F33" s="15"/>
      <c r="G33" s="15"/>
      <c r="H33" s="29" t="str">
        <f>IF(K33&gt;0.417,1,"")</f>
        <v/>
      </c>
      <c r="I33" s="204" t="str">
        <f>IF(K33&lt;0.417,IF(K33&gt;0.25,1,""),"")</f>
        <v/>
      </c>
      <c r="J33" s="71"/>
      <c r="K33" s="81">
        <f t="shared" ref="K33" si="26">M33-L33</f>
        <v>0</v>
      </c>
      <c r="L33" s="81">
        <f t="shared" ref="L33" si="27">C33</f>
        <v>0</v>
      </c>
      <c r="M33" s="81">
        <f t="shared" ref="M33" si="28">D33</f>
        <v>0</v>
      </c>
      <c r="O33" s="81"/>
    </row>
    <row r="34" spans="1:15" ht="24" customHeight="1" x14ac:dyDescent="0.25">
      <c r="A34" s="32" t="s">
        <v>34</v>
      </c>
      <c r="B34" s="208">
        <v>46051</v>
      </c>
      <c r="C34" s="82"/>
      <c r="D34" s="83"/>
      <c r="E34" s="6"/>
      <c r="F34" s="15"/>
      <c r="G34" s="15"/>
      <c r="H34" s="29" t="str">
        <f>IF(K34&gt;0.417,1,"")</f>
        <v/>
      </c>
      <c r="I34" s="204" t="str">
        <f>IF(K34&lt;0.417,IF(K34&gt;0.25,1,""),"")</f>
        <v/>
      </c>
      <c r="J34" s="71"/>
      <c r="K34" s="81">
        <f t="shared" si="23"/>
        <v>0</v>
      </c>
      <c r="L34" s="81">
        <f t="shared" si="24"/>
        <v>0</v>
      </c>
      <c r="M34" s="81">
        <f t="shared" si="25"/>
        <v>0</v>
      </c>
      <c r="O34" s="81"/>
    </row>
    <row r="35" spans="1:15" ht="24" customHeight="1" thickBot="1" x14ac:dyDescent="0.3">
      <c r="A35" s="32" t="s">
        <v>35</v>
      </c>
      <c r="B35" s="208">
        <v>46052</v>
      </c>
      <c r="C35" s="82"/>
      <c r="D35" s="83"/>
      <c r="E35" s="6"/>
      <c r="F35" s="15"/>
      <c r="G35" s="15"/>
      <c r="H35" s="29" t="str">
        <f>IF(K35&gt;0.417,1,"")</f>
        <v/>
      </c>
      <c r="I35" s="204" t="str">
        <f>IF(K35&lt;0.417,IF(K35&gt;0.25,1,""),"")</f>
        <v/>
      </c>
      <c r="J35" s="71"/>
      <c r="K35" s="81">
        <f t="shared" si="23"/>
        <v>0</v>
      </c>
      <c r="L35" s="81">
        <f t="shared" si="24"/>
        <v>0</v>
      </c>
      <c r="M35" s="81">
        <f t="shared" si="25"/>
        <v>0</v>
      </c>
      <c r="O35" s="81"/>
    </row>
    <row r="36" spans="1:15" ht="24" customHeight="1" thickBot="1" x14ac:dyDescent="0.35">
      <c r="A36" s="144" t="s">
        <v>36</v>
      </c>
      <c r="B36" s="208">
        <v>46053</v>
      </c>
      <c r="C36" s="100"/>
      <c r="D36" s="87"/>
      <c r="E36" s="25"/>
      <c r="F36" s="26"/>
      <c r="G36" s="26"/>
      <c r="H36" s="37"/>
      <c r="I36" s="27"/>
      <c r="J36" s="71"/>
      <c r="M36" s="81"/>
      <c r="O36" s="81"/>
    </row>
    <row r="37" spans="1:15" ht="18" customHeight="1" thickTop="1" x14ac:dyDescent="0.3">
      <c r="F37" s="74">
        <f>SUM(F6:F36)</f>
        <v>0</v>
      </c>
      <c r="G37" s="74">
        <f>SUM(G6:G36)</f>
        <v>0</v>
      </c>
      <c r="H37" s="75">
        <f>SUM(H6:H36)</f>
        <v>0</v>
      </c>
      <c r="I37" s="75">
        <f>SUM(I6:I36)</f>
        <v>0</v>
      </c>
      <c r="K37" s="158">
        <f>SUM(K6:K36)</f>
        <v>0</v>
      </c>
      <c r="L37" s="117"/>
      <c r="M37" s="81"/>
    </row>
    <row r="38" spans="1:15" x14ac:dyDescent="0.3">
      <c r="F38" s="238">
        <f>(F37+G37)*Yhteenveto!$D$21</f>
        <v>0</v>
      </c>
      <c r="G38" s="239"/>
      <c r="H38" s="171">
        <f>Yhteenveto!$F$21*H37</f>
        <v>0</v>
      </c>
      <c r="I38" s="171">
        <f>Yhteenveto!$G$21*I37</f>
        <v>0</v>
      </c>
      <c r="J38" s="172">
        <f>SUM(F38:I38)</f>
        <v>0</v>
      </c>
    </row>
    <row r="39" spans="1:15" x14ac:dyDescent="0.3">
      <c r="G39" s="20"/>
      <c r="K39" s="23">
        <f>COUNTA(K6:K36)</f>
        <v>20</v>
      </c>
      <c r="L39" t="s">
        <v>99</v>
      </c>
    </row>
    <row r="40" spans="1:15" x14ac:dyDescent="0.3">
      <c r="B40" s="20"/>
      <c r="K40" s="23">
        <f>K39*7.5</f>
        <v>150</v>
      </c>
      <c r="L40" t="s">
        <v>98</v>
      </c>
    </row>
    <row r="41" spans="1:15" x14ac:dyDescent="0.3">
      <c r="E41" s="174" t="s">
        <v>121</v>
      </c>
      <c r="F41" s="211">
        <v>46023</v>
      </c>
      <c r="G41">
        <v>1000</v>
      </c>
      <c r="H41" t="s">
        <v>6</v>
      </c>
    </row>
    <row r="42" spans="1:15" x14ac:dyDescent="0.3">
      <c r="E42" s="174" t="s">
        <v>121</v>
      </c>
      <c r="F42" s="211">
        <f>+B36</f>
        <v>46053</v>
      </c>
      <c r="G42" s="140"/>
      <c r="H42" t="s">
        <v>6</v>
      </c>
    </row>
    <row r="43" spans="1:15" x14ac:dyDescent="0.3">
      <c r="E43" s="136" t="s">
        <v>109</v>
      </c>
      <c r="G43" s="135">
        <f>IF(G42&gt;0,G42-G41,0)</f>
        <v>0</v>
      </c>
      <c r="H43" t="s">
        <v>6</v>
      </c>
    </row>
    <row r="44" spans="1:15" x14ac:dyDescent="0.3">
      <c r="E44" s="136" t="s">
        <v>110</v>
      </c>
      <c r="G44" s="135">
        <f>F37+G37</f>
        <v>0</v>
      </c>
      <c r="H44" s="137" t="e">
        <f>G44/G43</f>
        <v>#DIV/0!</v>
      </c>
    </row>
    <row r="45" spans="1:15" x14ac:dyDescent="0.3">
      <c r="E45" s="136" t="s">
        <v>111</v>
      </c>
      <c r="G45" s="135">
        <f>G43-G44</f>
        <v>0</v>
      </c>
      <c r="H45" s="137" t="e">
        <f>G45/G43</f>
        <v>#DIV/0!</v>
      </c>
    </row>
  </sheetData>
  <customSheetViews>
    <customSheetView guid="{E9DA6026-2258-4365-8B59-CF78043EB8B1}" fitToPage="1" printArea="1">
      <selection activeCell="K40" sqref="K40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45"/>
  <sheetViews>
    <sheetView workbookViewId="0">
      <selection activeCell="E6" sqref="E6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9" width="10.6328125" customWidth="1"/>
    <col min="11" max="11" width="6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2026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10</v>
      </c>
    </row>
    <row r="4" spans="1:13" ht="15.5" thickBot="1" x14ac:dyDescent="0.35">
      <c r="B4" s="2"/>
    </row>
    <row r="5" spans="1:13" ht="26.5" thickBot="1" x14ac:dyDescent="0.3">
      <c r="A5" s="48"/>
      <c r="B5" s="58" t="s">
        <v>2</v>
      </c>
      <c r="C5" s="111" t="s">
        <v>3</v>
      </c>
      <c r="D5" s="111" t="s">
        <v>4</v>
      </c>
      <c r="E5" s="59" t="s">
        <v>5</v>
      </c>
      <c r="F5" s="59" t="s">
        <v>6</v>
      </c>
      <c r="G5" s="59" t="s">
        <v>113</v>
      </c>
      <c r="H5" s="59" t="s">
        <v>7</v>
      </c>
      <c r="I5" s="214" t="s">
        <v>8</v>
      </c>
      <c r="J5" s="48"/>
      <c r="K5" s="116" t="s">
        <v>112</v>
      </c>
      <c r="L5" s="115" t="str">
        <f>C5</f>
        <v>alku klo</v>
      </c>
      <c r="M5" s="115" t="str">
        <f>D5</f>
        <v>loppu klo</v>
      </c>
    </row>
    <row r="6" spans="1:13" ht="24" customHeight="1" x14ac:dyDescent="0.25">
      <c r="A6" s="32" t="s">
        <v>34</v>
      </c>
      <c r="B6" s="208">
        <v>46296</v>
      </c>
      <c r="C6" s="92"/>
      <c r="D6" s="83"/>
      <c r="E6" s="6"/>
      <c r="F6" s="15"/>
      <c r="G6" s="29"/>
      <c r="H6" s="29" t="str">
        <f t="shared" ref="H6" si="0">IF(K6&gt;0.417,1,"")</f>
        <v/>
      </c>
      <c r="I6" s="204" t="str">
        <f t="shared" ref="I6" si="1">IF(K6&lt;0.417,IF(K6&gt;0.25,1,""),"")</f>
        <v/>
      </c>
      <c r="J6" s="217" t="s">
        <v>80</v>
      </c>
      <c r="K6" s="81">
        <f t="shared" ref="K6:K10" si="2">M6-L6</f>
        <v>0</v>
      </c>
      <c r="L6" s="81">
        <f t="shared" ref="L6:M7" si="3">C6</f>
        <v>0</v>
      </c>
      <c r="M6" s="81">
        <f t="shared" si="3"/>
        <v>0</v>
      </c>
    </row>
    <row r="7" spans="1:13" ht="24" customHeight="1" thickBot="1" x14ac:dyDescent="0.3">
      <c r="A7" s="32" t="s">
        <v>35</v>
      </c>
      <c r="B7" s="208">
        <v>46297</v>
      </c>
      <c r="C7" s="95"/>
      <c r="D7" s="85"/>
      <c r="E7" s="7"/>
      <c r="F7" s="22"/>
      <c r="G7" s="22"/>
      <c r="H7" s="47" t="str">
        <f t="shared" ref="H7:H14" si="4">IF(K7&gt;0.417,1,"")</f>
        <v/>
      </c>
      <c r="I7" s="203" t="str">
        <f t="shared" ref="I7:I14" si="5">IF(K7&lt;0.417,IF(K7&gt;0.25,1,""),"")</f>
        <v/>
      </c>
      <c r="K7" s="81">
        <f t="shared" si="2"/>
        <v>0</v>
      </c>
      <c r="L7" s="81">
        <f t="shared" si="3"/>
        <v>0</v>
      </c>
      <c r="M7" s="81">
        <f t="shared" si="3"/>
        <v>0</v>
      </c>
    </row>
    <row r="8" spans="1:13" ht="24" customHeight="1" x14ac:dyDescent="0.25">
      <c r="A8" s="144" t="s">
        <v>36</v>
      </c>
      <c r="B8" s="208">
        <v>46298</v>
      </c>
      <c r="C8" s="107"/>
      <c r="D8" s="108"/>
      <c r="E8" s="55"/>
      <c r="F8" s="56"/>
      <c r="G8" s="56"/>
      <c r="H8" s="46" t="str">
        <f t="shared" si="4"/>
        <v/>
      </c>
      <c r="I8" s="205" t="str">
        <f t="shared" si="5"/>
        <v/>
      </c>
      <c r="K8" s="81"/>
      <c r="L8" s="81"/>
      <c r="M8" s="81"/>
    </row>
    <row r="9" spans="1:13" ht="24" customHeight="1" thickBot="1" x14ac:dyDescent="0.3">
      <c r="A9" s="139" t="s">
        <v>37</v>
      </c>
      <c r="B9" s="208">
        <v>46299</v>
      </c>
      <c r="C9" s="109"/>
      <c r="D9" s="110"/>
      <c r="E9" s="38"/>
      <c r="F9" s="39"/>
      <c r="G9" s="39"/>
      <c r="H9" s="40" t="str">
        <f t="shared" si="4"/>
        <v/>
      </c>
      <c r="I9" s="41" t="str">
        <f t="shared" si="5"/>
        <v/>
      </c>
      <c r="K9" s="81"/>
      <c r="L9" s="81"/>
      <c r="M9" s="81"/>
    </row>
    <row r="10" spans="1:13" ht="24" customHeight="1" x14ac:dyDescent="0.25">
      <c r="A10" s="32" t="s">
        <v>38</v>
      </c>
      <c r="B10" s="208">
        <v>46300</v>
      </c>
      <c r="C10" s="90"/>
      <c r="D10" s="91"/>
      <c r="E10" s="14"/>
      <c r="F10" s="19"/>
      <c r="G10" s="44"/>
      <c r="H10" s="73" t="str">
        <f t="shared" si="4"/>
        <v/>
      </c>
      <c r="I10" s="212" t="str">
        <f t="shared" si="5"/>
        <v/>
      </c>
      <c r="J10" s="54" t="s">
        <v>81</v>
      </c>
      <c r="K10" s="81">
        <f t="shared" si="2"/>
        <v>0</v>
      </c>
      <c r="L10" s="81">
        <f t="shared" ref="L10:M14" si="6">C10</f>
        <v>0</v>
      </c>
      <c r="M10" s="81">
        <f t="shared" si="6"/>
        <v>0</v>
      </c>
    </row>
    <row r="11" spans="1:13" ht="24" customHeight="1" x14ac:dyDescent="0.25">
      <c r="A11" s="32" t="s">
        <v>39</v>
      </c>
      <c r="B11" s="208">
        <v>46301</v>
      </c>
      <c r="C11" s="92"/>
      <c r="D11" s="83"/>
      <c r="E11" s="6"/>
      <c r="F11" s="15"/>
      <c r="G11" s="15"/>
      <c r="H11" s="29" t="str">
        <f t="shared" si="4"/>
        <v/>
      </c>
      <c r="I11" s="204" t="str">
        <f t="shared" si="5"/>
        <v/>
      </c>
      <c r="K11" s="81">
        <f>M11-L11</f>
        <v>0</v>
      </c>
      <c r="L11" s="81">
        <f t="shared" si="6"/>
        <v>0</v>
      </c>
      <c r="M11" s="81">
        <f t="shared" si="6"/>
        <v>0</v>
      </c>
    </row>
    <row r="12" spans="1:13" ht="24" customHeight="1" x14ac:dyDescent="0.25">
      <c r="A12" s="32" t="s">
        <v>40</v>
      </c>
      <c r="B12" s="208">
        <v>46302</v>
      </c>
      <c r="C12" s="92"/>
      <c r="D12" s="83"/>
      <c r="E12" s="6"/>
      <c r="F12" s="15"/>
      <c r="G12" s="29"/>
      <c r="H12" s="29" t="str">
        <f t="shared" si="4"/>
        <v/>
      </c>
      <c r="I12" s="204" t="str">
        <f t="shared" si="5"/>
        <v/>
      </c>
      <c r="K12" s="81">
        <f>M12-L12</f>
        <v>0</v>
      </c>
      <c r="L12" s="81">
        <f t="shared" si="6"/>
        <v>0</v>
      </c>
      <c r="M12" s="81">
        <f t="shared" si="6"/>
        <v>0</v>
      </c>
    </row>
    <row r="13" spans="1:13" ht="24" customHeight="1" x14ac:dyDescent="0.25">
      <c r="A13" s="32" t="s">
        <v>34</v>
      </c>
      <c r="B13" s="208">
        <v>46303</v>
      </c>
      <c r="C13" s="82"/>
      <c r="D13" s="83"/>
      <c r="E13" s="6"/>
      <c r="F13" s="29"/>
      <c r="G13" s="29"/>
      <c r="H13" s="29" t="str">
        <f t="shared" si="4"/>
        <v/>
      </c>
      <c r="I13" s="204" t="str">
        <f t="shared" si="5"/>
        <v/>
      </c>
      <c r="K13" s="81">
        <f>M13-L13</f>
        <v>0</v>
      </c>
      <c r="L13" s="81">
        <f t="shared" si="6"/>
        <v>0</v>
      </c>
      <c r="M13" s="81">
        <f t="shared" si="6"/>
        <v>0</v>
      </c>
    </row>
    <row r="14" spans="1:13" ht="24" customHeight="1" thickBot="1" x14ac:dyDescent="0.3">
      <c r="A14" s="32" t="s">
        <v>35</v>
      </c>
      <c r="B14" s="208">
        <v>46304</v>
      </c>
      <c r="C14" s="97"/>
      <c r="D14" s="98"/>
      <c r="E14" s="60"/>
      <c r="F14" s="69"/>
      <c r="G14" s="69"/>
      <c r="H14" s="47" t="str">
        <f t="shared" si="4"/>
        <v/>
      </c>
      <c r="I14" s="203" t="str">
        <f t="shared" si="5"/>
        <v/>
      </c>
      <c r="K14" s="81">
        <f>M14-L14</f>
        <v>0</v>
      </c>
      <c r="L14" s="81">
        <f t="shared" si="6"/>
        <v>0</v>
      </c>
      <c r="M14" s="81">
        <f t="shared" si="6"/>
        <v>0</v>
      </c>
    </row>
    <row r="15" spans="1:13" ht="24" customHeight="1" x14ac:dyDescent="0.25">
      <c r="A15" s="144" t="s">
        <v>36</v>
      </c>
      <c r="B15" s="208">
        <v>46305</v>
      </c>
      <c r="C15" s="107"/>
      <c r="D15" s="108"/>
      <c r="E15" s="55"/>
      <c r="F15" s="56"/>
      <c r="G15" s="56"/>
      <c r="H15" s="46" t="str">
        <f>IF(K15&gt;0.417,1,"")</f>
        <v/>
      </c>
      <c r="I15" s="205" t="str">
        <f>IF(K15&lt;0.417,IF(K15&gt;0.25,1,""),"")</f>
        <v/>
      </c>
      <c r="K15" s="81"/>
      <c r="L15" s="81"/>
      <c r="M15" s="81"/>
    </row>
    <row r="16" spans="1:13" ht="24" customHeight="1" thickBot="1" x14ac:dyDescent="0.3">
      <c r="A16" s="139" t="s">
        <v>37</v>
      </c>
      <c r="B16" s="208">
        <v>46306</v>
      </c>
      <c r="C16" s="109"/>
      <c r="D16" s="110"/>
      <c r="E16" s="38"/>
      <c r="F16" s="39"/>
      <c r="G16" s="39"/>
      <c r="H16" s="40" t="str">
        <f t="shared" ref="H16:H21" si="7">IF(K16&gt;0.417,1,"")</f>
        <v/>
      </c>
      <c r="I16" s="41" t="str">
        <f t="shared" ref="I16:I21" si="8">IF(K16&lt;0.417,IF(K16&gt;0.25,1,""),"")</f>
        <v/>
      </c>
      <c r="K16" s="81"/>
      <c r="L16" s="81"/>
      <c r="M16" s="81"/>
    </row>
    <row r="17" spans="1:13" ht="24" customHeight="1" x14ac:dyDescent="0.25">
      <c r="A17" s="32" t="s">
        <v>38</v>
      </c>
      <c r="B17" s="208">
        <v>46307</v>
      </c>
      <c r="C17" s="96"/>
      <c r="D17" s="91"/>
      <c r="E17" s="14"/>
      <c r="F17" s="19"/>
      <c r="G17" s="44"/>
      <c r="H17" s="44" t="str">
        <f t="shared" si="7"/>
        <v/>
      </c>
      <c r="I17" s="202" t="str">
        <f t="shared" si="8"/>
        <v/>
      </c>
      <c r="J17" s="54" t="s">
        <v>82</v>
      </c>
      <c r="K17" s="81">
        <f t="shared" ref="K17" si="9">M17-L17</f>
        <v>0</v>
      </c>
      <c r="L17" s="81">
        <f t="shared" ref="L17:M19" si="10">C17</f>
        <v>0</v>
      </c>
      <c r="M17" s="81">
        <f t="shared" si="10"/>
        <v>0</v>
      </c>
    </row>
    <row r="18" spans="1:13" ht="24" customHeight="1" x14ac:dyDescent="0.25">
      <c r="A18" s="32" t="s">
        <v>39</v>
      </c>
      <c r="B18" s="208">
        <v>46308</v>
      </c>
      <c r="C18" s="82"/>
      <c r="D18" s="83"/>
      <c r="E18" s="6"/>
      <c r="F18" s="15"/>
      <c r="G18" s="15"/>
      <c r="H18" s="29" t="str">
        <f t="shared" si="7"/>
        <v/>
      </c>
      <c r="I18" s="204" t="str">
        <f t="shared" si="8"/>
        <v/>
      </c>
      <c r="K18" s="81">
        <f>M18-L18</f>
        <v>0</v>
      </c>
      <c r="L18" s="81">
        <f t="shared" si="10"/>
        <v>0</v>
      </c>
      <c r="M18" s="81">
        <f t="shared" si="10"/>
        <v>0</v>
      </c>
    </row>
    <row r="19" spans="1:13" ht="24" customHeight="1" x14ac:dyDescent="0.25">
      <c r="A19" s="32" t="s">
        <v>40</v>
      </c>
      <c r="B19" s="208">
        <v>46309</v>
      </c>
      <c r="C19" s="82"/>
      <c r="D19" s="83"/>
      <c r="E19" s="6"/>
      <c r="F19" s="15"/>
      <c r="G19" s="29"/>
      <c r="H19" s="29" t="str">
        <f t="shared" si="7"/>
        <v/>
      </c>
      <c r="I19" s="204" t="str">
        <f t="shared" si="8"/>
        <v/>
      </c>
      <c r="K19" s="81">
        <f>M19-L19</f>
        <v>0</v>
      </c>
      <c r="L19" s="81">
        <f t="shared" si="10"/>
        <v>0</v>
      </c>
      <c r="M19" s="81">
        <f t="shared" si="10"/>
        <v>0</v>
      </c>
    </row>
    <row r="20" spans="1:13" ht="24" customHeight="1" x14ac:dyDescent="0.25">
      <c r="A20" s="191" t="s">
        <v>34</v>
      </c>
      <c r="B20" s="208">
        <v>46310</v>
      </c>
      <c r="C20" s="82"/>
      <c r="D20" s="83"/>
      <c r="E20" s="6"/>
      <c r="F20" s="15"/>
      <c r="G20" s="29"/>
      <c r="H20" s="29" t="str">
        <f t="shared" si="7"/>
        <v/>
      </c>
      <c r="I20" s="204" t="str">
        <f t="shared" si="8"/>
        <v/>
      </c>
      <c r="K20" s="81">
        <f>M20-L20</f>
        <v>0</v>
      </c>
      <c r="L20" s="81">
        <f t="shared" ref="L20:L21" si="11">C20</f>
        <v>0</v>
      </c>
      <c r="M20" s="81">
        <f t="shared" ref="M20:M21" si="12">D20</f>
        <v>0</v>
      </c>
    </row>
    <row r="21" spans="1:13" ht="24" customHeight="1" thickBot="1" x14ac:dyDescent="0.3">
      <c r="A21" s="191" t="s">
        <v>35</v>
      </c>
      <c r="B21" s="208">
        <v>46311</v>
      </c>
      <c r="C21" s="84"/>
      <c r="D21" s="85"/>
      <c r="E21" s="7"/>
      <c r="F21" s="22"/>
      <c r="G21" s="47"/>
      <c r="H21" s="47" t="str">
        <f t="shared" si="7"/>
        <v/>
      </c>
      <c r="I21" s="203" t="str">
        <f t="shared" si="8"/>
        <v/>
      </c>
      <c r="K21" s="81">
        <f>M21-L21</f>
        <v>0</v>
      </c>
      <c r="L21" s="81">
        <f t="shared" si="11"/>
        <v>0</v>
      </c>
      <c r="M21" s="81">
        <f t="shared" si="12"/>
        <v>0</v>
      </c>
    </row>
    <row r="22" spans="1:13" ht="24" customHeight="1" x14ac:dyDescent="0.25">
      <c r="A22" s="144" t="s">
        <v>36</v>
      </c>
      <c r="B22" s="208">
        <v>46312</v>
      </c>
      <c r="C22" s="101"/>
      <c r="D22" s="102"/>
      <c r="E22" s="66"/>
      <c r="F22" s="67"/>
      <c r="G22" s="67"/>
      <c r="H22" s="46" t="str">
        <f>IF(K22&gt;0.417,1,"")</f>
        <v/>
      </c>
      <c r="I22" s="205" t="str">
        <f>IF(K22&lt;0.417,IF(K22&gt;0.25,1,""),"")</f>
        <v/>
      </c>
      <c r="K22" s="81"/>
      <c r="L22" s="81"/>
      <c r="M22" s="81"/>
    </row>
    <row r="23" spans="1:13" ht="24" customHeight="1" thickBot="1" x14ac:dyDescent="0.3">
      <c r="A23" s="139" t="s">
        <v>37</v>
      </c>
      <c r="B23" s="208">
        <v>46313</v>
      </c>
      <c r="C23" s="109"/>
      <c r="D23" s="110"/>
      <c r="E23" s="38"/>
      <c r="F23" s="39"/>
      <c r="G23" s="39"/>
      <c r="H23" s="40" t="str">
        <f t="shared" ref="H23" si="13">IF(K23&gt;0.417,1,"")</f>
        <v/>
      </c>
      <c r="I23" s="41" t="str">
        <f t="shared" ref="I23" si="14">IF(K23&lt;0.417,IF(K23&gt;0.25,1,""),"")</f>
        <v/>
      </c>
      <c r="K23" s="81"/>
      <c r="L23" s="81"/>
      <c r="M23" s="81"/>
    </row>
    <row r="24" spans="1:13" ht="24" customHeight="1" x14ac:dyDescent="0.25">
      <c r="A24" s="32" t="s">
        <v>38</v>
      </c>
      <c r="B24" s="208">
        <v>46314</v>
      </c>
      <c r="C24" s="121"/>
      <c r="D24" s="105"/>
      <c r="E24" s="148"/>
      <c r="F24" s="64"/>
      <c r="G24" s="173"/>
      <c r="H24" s="173" t="str">
        <f t="shared" ref="H24:H28" si="15">IF(K24&gt;0.417,1,"")</f>
        <v/>
      </c>
      <c r="I24" s="206" t="str">
        <f t="shared" ref="I24:I28" si="16">IF(K24&lt;0.417,IF(K24&gt;0.25,1,""),"")</f>
        <v/>
      </c>
      <c r="J24" s="54" t="s">
        <v>83</v>
      </c>
      <c r="K24" s="81">
        <f t="shared" ref="K24:K28" si="17">M24-L24</f>
        <v>0</v>
      </c>
      <c r="L24" s="81">
        <f t="shared" ref="L24:M26" si="18">C24</f>
        <v>0</v>
      </c>
      <c r="M24" s="81">
        <f t="shared" si="18"/>
        <v>0</v>
      </c>
    </row>
    <row r="25" spans="1:13" ht="24" customHeight="1" x14ac:dyDescent="0.25">
      <c r="A25" s="32" t="s">
        <v>39</v>
      </c>
      <c r="B25" s="208">
        <v>46315</v>
      </c>
      <c r="C25" s="82"/>
      <c r="D25" s="83"/>
      <c r="E25" s="21"/>
      <c r="F25" s="15"/>
      <c r="G25" s="29"/>
      <c r="H25" s="29" t="str">
        <f t="shared" si="15"/>
        <v/>
      </c>
      <c r="I25" s="204" t="str">
        <f t="shared" si="16"/>
        <v/>
      </c>
      <c r="J25" s="42"/>
      <c r="K25" s="81">
        <f t="shared" si="17"/>
        <v>0</v>
      </c>
      <c r="L25" s="81">
        <f t="shared" si="18"/>
        <v>0</v>
      </c>
      <c r="M25" s="81">
        <f t="shared" si="18"/>
        <v>0</v>
      </c>
    </row>
    <row r="26" spans="1:13" ht="24" customHeight="1" x14ac:dyDescent="0.25">
      <c r="A26" s="191" t="s">
        <v>40</v>
      </c>
      <c r="B26" s="208">
        <v>46316</v>
      </c>
      <c r="C26" s="82"/>
      <c r="D26" s="83"/>
      <c r="E26" s="21"/>
      <c r="F26" s="15"/>
      <c r="G26" s="29"/>
      <c r="H26" s="29" t="str">
        <f t="shared" ref="H26:H27" si="19">IF(K26&gt;0.417,1,"")</f>
        <v/>
      </c>
      <c r="I26" s="204" t="str">
        <f t="shared" ref="I26:I27" si="20">IF(K26&lt;0.417,IF(K26&gt;0.25,1,""),"")</f>
        <v/>
      </c>
      <c r="J26" s="42"/>
      <c r="K26" s="81">
        <f t="shared" ref="K26:K27" si="21">M26-L26</f>
        <v>0</v>
      </c>
      <c r="L26" s="81">
        <f t="shared" si="18"/>
        <v>0</v>
      </c>
      <c r="M26" s="81">
        <f t="shared" si="18"/>
        <v>0</v>
      </c>
    </row>
    <row r="27" spans="1:13" ht="24" customHeight="1" x14ac:dyDescent="0.25">
      <c r="A27" s="191" t="s">
        <v>34</v>
      </c>
      <c r="B27" s="208">
        <v>46317</v>
      </c>
      <c r="C27" s="82"/>
      <c r="D27" s="83"/>
      <c r="E27" s="21"/>
      <c r="F27" s="15"/>
      <c r="G27" s="29"/>
      <c r="H27" s="29" t="str">
        <f t="shared" si="19"/>
        <v/>
      </c>
      <c r="I27" s="204" t="str">
        <f t="shared" si="20"/>
        <v/>
      </c>
      <c r="J27" s="42"/>
      <c r="K27" s="81">
        <f t="shared" si="21"/>
        <v>0</v>
      </c>
      <c r="L27" s="81">
        <f t="shared" ref="L27" si="22">C27</f>
        <v>0</v>
      </c>
      <c r="M27" s="81">
        <f t="shared" ref="M27" si="23">D27</f>
        <v>0</v>
      </c>
    </row>
    <row r="28" spans="1:13" ht="24" customHeight="1" thickBot="1" x14ac:dyDescent="0.3">
      <c r="A28" s="191" t="s">
        <v>35</v>
      </c>
      <c r="B28" s="208">
        <v>46318</v>
      </c>
      <c r="C28" s="149"/>
      <c r="D28" s="94"/>
      <c r="E28" s="192"/>
      <c r="F28" s="18"/>
      <c r="G28" s="28"/>
      <c r="H28" s="28" t="str">
        <f t="shared" si="15"/>
        <v/>
      </c>
      <c r="I28" s="207" t="str">
        <f t="shared" si="16"/>
        <v/>
      </c>
      <c r="J28" s="42"/>
      <c r="K28" s="81">
        <f t="shared" si="17"/>
        <v>0</v>
      </c>
      <c r="L28" s="81">
        <f t="shared" ref="L28" si="24">C28</f>
        <v>0</v>
      </c>
      <c r="M28" s="81">
        <f t="shared" ref="M28" si="25">D28</f>
        <v>0</v>
      </c>
    </row>
    <row r="29" spans="1:13" ht="24" customHeight="1" x14ac:dyDescent="0.25">
      <c r="A29" s="144" t="s">
        <v>36</v>
      </c>
      <c r="B29" s="208">
        <v>46319</v>
      </c>
      <c r="C29" s="100"/>
      <c r="D29" s="87"/>
      <c r="E29" s="25"/>
      <c r="F29" s="26"/>
      <c r="G29" s="26"/>
      <c r="H29" s="37" t="str">
        <f>IF(K29&gt;0.417,1,"")</f>
        <v/>
      </c>
      <c r="I29" s="27" t="str">
        <f>IF(K29&lt;0.417,IF(K29&gt;0.25,1,""),"")</f>
        <v/>
      </c>
      <c r="K29" s="81"/>
      <c r="L29" s="81"/>
      <c r="M29" s="81"/>
    </row>
    <row r="30" spans="1:13" ht="24" customHeight="1" thickBot="1" x14ac:dyDescent="0.3">
      <c r="A30" s="139" t="s">
        <v>37</v>
      </c>
      <c r="B30" s="208">
        <v>46320</v>
      </c>
      <c r="C30" s="109"/>
      <c r="D30" s="110"/>
      <c r="E30" s="38"/>
      <c r="F30" s="39"/>
      <c r="G30" s="39"/>
      <c r="H30" s="40" t="str">
        <f t="shared" ref="H30" si="26">IF(K30&gt;0.417,1,"")</f>
        <v/>
      </c>
      <c r="I30" s="41" t="str">
        <f t="shared" ref="I30" si="27">IF(K30&lt;0.417,IF(K30&gt;0.25,1,""),"")</f>
        <v/>
      </c>
      <c r="K30" s="81"/>
      <c r="L30" s="81"/>
      <c r="M30" s="81"/>
    </row>
    <row r="31" spans="1:13" ht="24" customHeight="1" x14ac:dyDescent="0.25">
      <c r="A31" s="32" t="s">
        <v>38</v>
      </c>
      <c r="B31" s="208">
        <v>46321</v>
      </c>
      <c r="C31" s="121"/>
      <c r="D31" s="105"/>
      <c r="E31" s="148"/>
      <c r="F31" s="64"/>
      <c r="G31" s="173"/>
      <c r="H31" s="173" t="str">
        <f t="shared" ref="H31" si="28">IF(K31&gt;0.417,1,"")</f>
        <v/>
      </c>
      <c r="I31" s="206" t="str">
        <f t="shared" ref="I31" si="29">IF(K31&lt;0.417,IF(K31&gt;0.25,1,""),"")</f>
        <v/>
      </c>
      <c r="J31" s="54" t="s">
        <v>84</v>
      </c>
      <c r="K31" s="81">
        <f t="shared" ref="K31:K35" si="30">M31-L31</f>
        <v>0</v>
      </c>
      <c r="L31" s="81">
        <f t="shared" ref="L31:L35" si="31">C31</f>
        <v>0</v>
      </c>
      <c r="M31" s="81">
        <f t="shared" ref="M31:M35" si="32">D31</f>
        <v>0</v>
      </c>
    </row>
    <row r="32" spans="1:13" ht="24" customHeight="1" x14ac:dyDescent="0.25">
      <c r="A32" s="32" t="s">
        <v>39</v>
      </c>
      <c r="B32" s="208">
        <v>46322</v>
      </c>
      <c r="C32" s="149"/>
      <c r="D32" s="94"/>
      <c r="E32" s="192"/>
      <c r="F32" s="18"/>
      <c r="G32" s="28"/>
      <c r="H32" s="28" t="str">
        <f t="shared" ref="H32" si="33">IF(K32&gt;0.417,1,"")</f>
        <v/>
      </c>
      <c r="I32" s="207" t="str">
        <f t="shared" ref="I32" si="34">IF(K32&lt;0.417,IF(K32&gt;0.25,1,""),"")</f>
        <v/>
      </c>
      <c r="J32" s="71"/>
      <c r="K32" s="81">
        <f t="shared" ref="K32" si="35">M32-L32</f>
        <v>0</v>
      </c>
      <c r="L32" s="81">
        <f t="shared" ref="L32" si="36">C32</f>
        <v>0</v>
      </c>
      <c r="M32" s="81">
        <f t="shared" ref="M32" si="37">D32</f>
        <v>0</v>
      </c>
    </row>
    <row r="33" spans="1:13" ht="24" customHeight="1" x14ac:dyDescent="0.25">
      <c r="A33" s="32" t="s">
        <v>40</v>
      </c>
      <c r="B33" s="208">
        <v>46323</v>
      </c>
      <c r="C33" s="82"/>
      <c r="D33" s="83"/>
      <c r="E33" s="21"/>
      <c r="F33" s="15"/>
      <c r="G33" s="29"/>
      <c r="H33" s="29" t="str">
        <f t="shared" ref="H33:H36" si="38">IF(K33&gt;0.417,1,"")</f>
        <v/>
      </c>
      <c r="I33" s="204" t="str">
        <f t="shared" ref="I33:I36" si="39">IF(K33&lt;0.417,IF(K33&gt;0.25,1,""),"")</f>
        <v/>
      </c>
      <c r="J33" s="71"/>
      <c r="K33" s="81">
        <f t="shared" si="30"/>
        <v>0</v>
      </c>
      <c r="L33" s="81">
        <f t="shared" si="31"/>
        <v>0</v>
      </c>
      <c r="M33" s="81">
        <f t="shared" si="32"/>
        <v>0</v>
      </c>
    </row>
    <row r="34" spans="1:13" ht="24" customHeight="1" x14ac:dyDescent="0.25">
      <c r="A34" s="32" t="s">
        <v>34</v>
      </c>
      <c r="B34" s="208">
        <v>46324</v>
      </c>
      <c r="C34" s="82"/>
      <c r="D34" s="83"/>
      <c r="E34" s="21"/>
      <c r="F34" s="15"/>
      <c r="G34" s="29"/>
      <c r="H34" s="29" t="str">
        <f t="shared" ref="H34:H35" si="40">IF(K34&gt;0.417,1,"")</f>
        <v/>
      </c>
      <c r="I34" s="204" t="str">
        <f t="shared" ref="I34:I35" si="41">IF(K34&lt;0.417,IF(K34&gt;0.25,1,""),"")</f>
        <v/>
      </c>
      <c r="J34" s="71"/>
      <c r="K34" s="81">
        <f t="shared" si="30"/>
        <v>0</v>
      </c>
      <c r="L34" s="81">
        <f t="shared" si="31"/>
        <v>0</v>
      </c>
      <c r="M34" s="81">
        <f t="shared" si="32"/>
        <v>0</v>
      </c>
    </row>
    <row r="35" spans="1:13" ht="24" customHeight="1" thickBot="1" x14ac:dyDescent="0.3">
      <c r="A35" s="32" t="s">
        <v>35</v>
      </c>
      <c r="B35" s="208">
        <v>46325</v>
      </c>
      <c r="C35" s="82"/>
      <c r="D35" s="83"/>
      <c r="E35" s="21"/>
      <c r="F35" s="15"/>
      <c r="G35" s="29"/>
      <c r="H35" s="29" t="str">
        <f t="shared" si="40"/>
        <v/>
      </c>
      <c r="I35" s="204" t="str">
        <f t="shared" si="41"/>
        <v/>
      </c>
      <c r="J35" s="71"/>
      <c r="K35" s="81">
        <f t="shared" si="30"/>
        <v>0</v>
      </c>
      <c r="L35" s="81">
        <f t="shared" si="31"/>
        <v>0</v>
      </c>
      <c r="M35" s="81">
        <f t="shared" si="32"/>
        <v>0</v>
      </c>
    </row>
    <row r="36" spans="1:13" ht="24" customHeight="1" thickBot="1" x14ac:dyDescent="0.3">
      <c r="A36" s="144" t="s">
        <v>36</v>
      </c>
      <c r="B36" s="208">
        <v>46326</v>
      </c>
      <c r="C36" s="100"/>
      <c r="D36" s="87"/>
      <c r="E36" s="25"/>
      <c r="F36" s="26"/>
      <c r="G36" s="26"/>
      <c r="H36" s="37" t="str">
        <f>IF(K36&gt;0.417,1,"")</f>
        <v/>
      </c>
      <c r="I36" s="27" t="str">
        <f>IF(K36&lt;0.417,IF(K36&gt;0.25,1,""),"")</f>
        <v/>
      </c>
      <c r="K36" s="81"/>
      <c r="L36" s="81"/>
      <c r="M36" s="81"/>
    </row>
    <row r="37" spans="1:13" ht="18" customHeight="1" thickTop="1" x14ac:dyDescent="0.3">
      <c r="F37" s="74">
        <f>SUM(F6:F36)</f>
        <v>0</v>
      </c>
      <c r="G37" s="74">
        <f>SUM(G6:G36)</f>
        <v>0</v>
      </c>
      <c r="H37" s="74">
        <f>SUM(H6:H36)</f>
        <v>0</v>
      </c>
      <c r="I37" s="74">
        <f>SUM(I6:I36)</f>
        <v>0</v>
      </c>
      <c r="K37" s="155">
        <f>SUM(K6:K36)</f>
        <v>0</v>
      </c>
      <c r="L37" s="117"/>
    </row>
    <row r="38" spans="1:13" x14ac:dyDescent="0.3">
      <c r="F38" s="238">
        <f>(F37+G37)*Yhteenveto!$D$21</f>
        <v>0</v>
      </c>
      <c r="G38" s="239"/>
      <c r="H38" s="171">
        <f>Yhteenveto!$F$21*H37</f>
        <v>0</v>
      </c>
      <c r="I38" s="171">
        <f>Yhteenveto!$G$21*I37</f>
        <v>0</v>
      </c>
      <c r="J38" s="172">
        <f>SUM(F38:I38)</f>
        <v>0</v>
      </c>
    </row>
    <row r="39" spans="1:13" x14ac:dyDescent="0.3">
      <c r="G39" s="20"/>
      <c r="K39" s="23">
        <f>COUNTA(K6:K36)</f>
        <v>22</v>
      </c>
      <c r="L39" t="s">
        <v>99</v>
      </c>
    </row>
    <row r="40" spans="1:13" x14ac:dyDescent="0.3">
      <c r="G40" s="9"/>
      <c r="K40" s="23">
        <f>K39*7.5</f>
        <v>165</v>
      </c>
      <c r="L40" t="s">
        <v>98</v>
      </c>
    </row>
    <row r="41" spans="1:13" x14ac:dyDescent="0.3">
      <c r="E41" s="174" t="s">
        <v>121</v>
      </c>
      <c r="F41" s="211">
        <f>Syys!$F$42</f>
        <v>46295</v>
      </c>
      <c r="G41">
        <f>Syys!G42</f>
        <v>0</v>
      </c>
      <c r="H41" t="s">
        <v>6</v>
      </c>
      <c r="L41"/>
    </row>
    <row r="42" spans="1:13" x14ac:dyDescent="0.3">
      <c r="E42" s="174" t="s">
        <v>121</v>
      </c>
      <c r="F42" s="211">
        <f>B36</f>
        <v>46326</v>
      </c>
      <c r="G42" s="140"/>
      <c r="H42" t="s">
        <v>6</v>
      </c>
    </row>
    <row r="43" spans="1:13" x14ac:dyDescent="0.3">
      <c r="E43" s="136" t="s">
        <v>109</v>
      </c>
      <c r="G43" s="135">
        <f>IF(G42&gt;0,G42-G41,0)</f>
        <v>0</v>
      </c>
      <c r="H43" t="s">
        <v>6</v>
      </c>
    </row>
    <row r="44" spans="1:13" x14ac:dyDescent="0.3">
      <c r="E44" s="136" t="s">
        <v>110</v>
      </c>
      <c r="G44" s="135">
        <f>F37+G37</f>
        <v>0</v>
      </c>
      <c r="H44" s="137" t="e">
        <f>G44/G43</f>
        <v>#DIV/0!</v>
      </c>
    </row>
    <row r="45" spans="1:13" x14ac:dyDescent="0.3">
      <c r="E45" s="136" t="s">
        <v>111</v>
      </c>
      <c r="G45" s="135">
        <f>G43-G44</f>
        <v>0</v>
      </c>
      <c r="H45" s="137" t="e">
        <f>G45/G43</f>
        <v>#DIV/0!</v>
      </c>
    </row>
  </sheetData>
  <customSheetViews>
    <customSheetView guid="{E9DA6026-2258-4365-8B59-CF78043EB8B1}" fitToPage="1">
      <selection activeCell="F42" sqref="F42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M45"/>
  <sheetViews>
    <sheetView workbookViewId="0">
      <selection activeCell="E7" sqref="E7"/>
    </sheetView>
  </sheetViews>
  <sheetFormatPr defaultRowHeight="13" x14ac:dyDescent="0.3"/>
  <cols>
    <col min="1" max="1" width="3.0898437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9" width="10.6328125" customWidth="1"/>
    <col min="11" max="11" width="6.08984375" style="23" bestFit="1" customWidth="1"/>
    <col min="12" max="12" width="7.36328125" style="23" bestFit="1" customWidth="1"/>
    <col min="13" max="15" width="9.08984375" customWidth="1"/>
    <col min="17" max="17" width="14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2026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11</v>
      </c>
    </row>
    <row r="4" spans="1:13" ht="15.5" thickBot="1" x14ac:dyDescent="0.35">
      <c r="B4" s="2"/>
    </row>
    <row r="5" spans="1:13" ht="26.5" thickBot="1" x14ac:dyDescent="0.3">
      <c r="A5" s="48"/>
      <c r="B5" s="58" t="s">
        <v>2</v>
      </c>
      <c r="C5" s="111" t="s">
        <v>3</v>
      </c>
      <c r="D5" s="111" t="s">
        <v>4</v>
      </c>
      <c r="E5" s="59" t="s">
        <v>5</v>
      </c>
      <c r="F5" s="59" t="s">
        <v>6</v>
      </c>
      <c r="G5" s="59" t="s">
        <v>113</v>
      </c>
      <c r="H5" s="59" t="s">
        <v>7</v>
      </c>
      <c r="I5" s="214" t="s">
        <v>8</v>
      </c>
      <c r="K5" s="116" t="s">
        <v>112</v>
      </c>
      <c r="L5" s="115" t="str">
        <f t="shared" ref="L5:M5" si="0">C5</f>
        <v>alku klo</v>
      </c>
      <c r="M5" s="115" t="str">
        <f t="shared" si="0"/>
        <v>loppu klo</v>
      </c>
    </row>
    <row r="6" spans="1:13" ht="24" customHeight="1" thickBot="1" x14ac:dyDescent="0.3">
      <c r="A6" s="139" t="s">
        <v>37</v>
      </c>
      <c r="B6" s="208">
        <v>46327</v>
      </c>
      <c r="C6" s="88"/>
      <c r="D6" s="89"/>
      <c r="E6" s="51"/>
      <c r="F6" s="52"/>
      <c r="G6" s="52"/>
      <c r="H6" s="40" t="str">
        <f t="shared" ref="H6:H13" si="1">IF(K6&gt;0.417,1,"")</f>
        <v/>
      </c>
      <c r="I6" s="41" t="str">
        <f t="shared" ref="I6:I13" si="2">IF(K6&lt;0.417,IF(K6&gt;0.25,1,""),"")</f>
        <v/>
      </c>
      <c r="K6" s="81"/>
      <c r="L6" s="81"/>
      <c r="M6" s="81"/>
    </row>
    <row r="7" spans="1:13" ht="24" customHeight="1" x14ac:dyDescent="0.25">
      <c r="A7" s="53" t="s">
        <v>38</v>
      </c>
      <c r="B7" s="208">
        <v>46328</v>
      </c>
      <c r="C7" s="96"/>
      <c r="D7" s="91"/>
      <c r="E7" s="43"/>
      <c r="F7" s="19"/>
      <c r="G7" s="19"/>
      <c r="H7" s="73" t="str">
        <f t="shared" si="1"/>
        <v/>
      </c>
      <c r="I7" s="212" t="str">
        <f t="shared" si="2"/>
        <v/>
      </c>
      <c r="J7" s="54" t="s">
        <v>85</v>
      </c>
      <c r="K7" s="81">
        <f t="shared" ref="K7:K9" si="3">M7-L7</f>
        <v>0</v>
      </c>
      <c r="L7" s="81">
        <f t="shared" ref="L7:M11" si="4">C7</f>
        <v>0</v>
      </c>
      <c r="M7" s="81">
        <f t="shared" si="4"/>
        <v>0</v>
      </c>
    </row>
    <row r="8" spans="1:13" ht="24" customHeight="1" x14ac:dyDescent="0.25">
      <c r="A8" s="32" t="s">
        <v>39</v>
      </c>
      <c r="B8" s="208">
        <v>46329</v>
      </c>
      <c r="C8" s="82"/>
      <c r="D8" s="83"/>
      <c r="E8" s="6"/>
      <c r="F8" s="15"/>
      <c r="G8" s="15"/>
      <c r="H8" s="29" t="str">
        <f t="shared" si="1"/>
        <v/>
      </c>
      <c r="I8" s="204" t="str">
        <f t="shared" si="2"/>
        <v/>
      </c>
      <c r="K8" s="81">
        <f t="shared" si="3"/>
        <v>0</v>
      </c>
      <c r="L8" s="81">
        <f t="shared" si="4"/>
        <v>0</v>
      </c>
      <c r="M8" s="81">
        <f t="shared" si="4"/>
        <v>0</v>
      </c>
    </row>
    <row r="9" spans="1:13" ht="24" customHeight="1" x14ac:dyDescent="0.25">
      <c r="A9" s="32" t="s">
        <v>40</v>
      </c>
      <c r="B9" s="208">
        <v>46330</v>
      </c>
      <c r="C9" s="82"/>
      <c r="D9" s="83"/>
      <c r="E9" s="6"/>
      <c r="F9" s="15"/>
      <c r="G9" s="15"/>
      <c r="H9" s="29" t="str">
        <f t="shared" si="1"/>
        <v/>
      </c>
      <c r="I9" s="204" t="str">
        <f t="shared" si="2"/>
        <v/>
      </c>
      <c r="K9" s="81">
        <f t="shared" si="3"/>
        <v>0</v>
      </c>
      <c r="L9" s="81">
        <f t="shared" si="4"/>
        <v>0</v>
      </c>
      <c r="M9" s="81">
        <f t="shared" si="4"/>
        <v>0</v>
      </c>
    </row>
    <row r="10" spans="1:13" ht="24" customHeight="1" x14ac:dyDescent="0.25">
      <c r="A10" s="32" t="s">
        <v>34</v>
      </c>
      <c r="B10" s="208">
        <v>46331</v>
      </c>
      <c r="C10" s="82"/>
      <c r="D10" s="83"/>
      <c r="E10" s="6"/>
      <c r="F10" s="15"/>
      <c r="G10" s="15"/>
      <c r="H10" s="29" t="str">
        <f t="shared" si="1"/>
        <v/>
      </c>
      <c r="I10" s="204" t="str">
        <f t="shared" si="2"/>
        <v/>
      </c>
      <c r="K10" s="81">
        <f>M10-L10</f>
        <v>0</v>
      </c>
      <c r="L10" s="81">
        <f t="shared" si="4"/>
        <v>0</v>
      </c>
      <c r="M10" s="81">
        <f t="shared" si="4"/>
        <v>0</v>
      </c>
    </row>
    <row r="11" spans="1:13" ht="24" customHeight="1" thickBot="1" x14ac:dyDescent="0.3">
      <c r="A11" s="32" t="s">
        <v>35</v>
      </c>
      <c r="B11" s="208">
        <v>46332</v>
      </c>
      <c r="C11" s="97"/>
      <c r="D11" s="98"/>
      <c r="E11" s="60"/>
      <c r="F11" s="68"/>
      <c r="G11" s="68"/>
      <c r="H11" s="47" t="str">
        <f t="shared" si="1"/>
        <v/>
      </c>
      <c r="I11" s="203" t="str">
        <f t="shared" si="2"/>
        <v/>
      </c>
      <c r="K11" s="81">
        <f>M11-L11</f>
        <v>0</v>
      </c>
      <c r="L11" s="81">
        <f t="shared" si="4"/>
        <v>0</v>
      </c>
      <c r="M11" s="81">
        <f t="shared" si="4"/>
        <v>0</v>
      </c>
    </row>
    <row r="12" spans="1:13" ht="24" customHeight="1" x14ac:dyDescent="0.25">
      <c r="A12" s="144" t="s">
        <v>36</v>
      </c>
      <c r="B12" s="208">
        <v>46333</v>
      </c>
      <c r="C12" s="100"/>
      <c r="D12" s="87"/>
      <c r="E12" s="25"/>
      <c r="F12" s="26"/>
      <c r="G12" s="26"/>
      <c r="H12" s="46" t="str">
        <f t="shared" si="1"/>
        <v/>
      </c>
      <c r="I12" s="205" t="str">
        <f t="shared" si="2"/>
        <v/>
      </c>
      <c r="K12" s="81"/>
      <c r="L12" s="81"/>
      <c r="M12" s="81"/>
    </row>
    <row r="13" spans="1:13" ht="24" customHeight="1" thickBot="1" x14ac:dyDescent="0.3">
      <c r="A13" s="139" t="s">
        <v>37</v>
      </c>
      <c r="B13" s="208">
        <v>46334</v>
      </c>
      <c r="C13" s="109"/>
      <c r="D13" s="110"/>
      <c r="E13" s="38"/>
      <c r="F13" s="39"/>
      <c r="G13" s="39"/>
      <c r="H13" s="40" t="str">
        <f t="shared" si="1"/>
        <v/>
      </c>
      <c r="I13" s="41" t="str">
        <f t="shared" si="2"/>
        <v/>
      </c>
      <c r="K13" s="81"/>
      <c r="L13" s="81"/>
      <c r="M13" s="81"/>
    </row>
    <row r="14" spans="1:13" ht="24" customHeight="1" x14ac:dyDescent="0.25">
      <c r="A14" s="32" t="s">
        <v>38</v>
      </c>
      <c r="B14" s="208">
        <v>46335</v>
      </c>
      <c r="C14" s="126"/>
      <c r="D14" s="127"/>
      <c r="E14" s="128"/>
      <c r="F14" s="129"/>
      <c r="G14" s="129"/>
      <c r="H14" s="166" t="str">
        <f>IF(K14&gt;0.417,1,"")</f>
        <v/>
      </c>
      <c r="I14" s="215" t="str">
        <f>IF(K14&lt;0.417,IF(K14&gt;0.25,1,""),"")</f>
        <v/>
      </c>
      <c r="J14" s="54" t="s">
        <v>86</v>
      </c>
      <c r="K14" s="81">
        <f>M14-L14</f>
        <v>0</v>
      </c>
      <c r="L14" s="81">
        <f t="shared" ref="L14:M18" si="5">C14</f>
        <v>0</v>
      </c>
      <c r="M14" s="81">
        <f t="shared" si="5"/>
        <v>0</v>
      </c>
    </row>
    <row r="15" spans="1:13" ht="24" customHeight="1" x14ac:dyDescent="0.25">
      <c r="A15" s="32" t="s">
        <v>39</v>
      </c>
      <c r="B15" s="208">
        <v>46336</v>
      </c>
      <c r="C15" s="82"/>
      <c r="D15" s="83"/>
      <c r="E15" s="6"/>
      <c r="F15" s="15"/>
      <c r="G15" s="15"/>
      <c r="H15" s="29" t="str">
        <f t="shared" ref="H15:H17" si="6">IF(K15&gt;0.417,1,"")</f>
        <v/>
      </c>
      <c r="I15" s="204" t="str">
        <f t="shared" ref="I15:I17" si="7">IF(K15&lt;0.417,IF(K15&gt;0.25,1,""),"")</f>
        <v/>
      </c>
      <c r="K15" s="81">
        <f t="shared" ref="K15:K16" si="8">M15-L15</f>
        <v>0</v>
      </c>
      <c r="L15" s="81">
        <f t="shared" si="5"/>
        <v>0</v>
      </c>
      <c r="M15" s="81">
        <f t="shared" si="5"/>
        <v>0</v>
      </c>
    </row>
    <row r="16" spans="1:13" ht="24" customHeight="1" x14ac:dyDescent="0.25">
      <c r="A16" s="32" t="s">
        <v>40</v>
      </c>
      <c r="B16" s="208">
        <v>46337</v>
      </c>
      <c r="C16" s="82"/>
      <c r="D16" s="83"/>
      <c r="E16" s="6"/>
      <c r="F16" s="15"/>
      <c r="G16" s="15"/>
      <c r="H16" s="29" t="str">
        <f t="shared" si="6"/>
        <v/>
      </c>
      <c r="I16" s="204" t="str">
        <f t="shared" si="7"/>
        <v/>
      </c>
      <c r="K16" s="81">
        <f t="shared" si="8"/>
        <v>0</v>
      </c>
      <c r="L16" s="81">
        <f t="shared" si="5"/>
        <v>0</v>
      </c>
      <c r="M16" s="81">
        <f t="shared" si="5"/>
        <v>0</v>
      </c>
    </row>
    <row r="17" spans="1:13" ht="24" customHeight="1" x14ac:dyDescent="0.25">
      <c r="A17" s="32" t="s">
        <v>34</v>
      </c>
      <c r="B17" s="208">
        <v>46338</v>
      </c>
      <c r="C17" s="82"/>
      <c r="D17" s="83"/>
      <c r="E17" s="6"/>
      <c r="F17" s="15"/>
      <c r="G17" s="15"/>
      <c r="H17" s="29" t="str">
        <f t="shared" si="6"/>
        <v/>
      </c>
      <c r="I17" s="204" t="str">
        <f t="shared" si="7"/>
        <v/>
      </c>
      <c r="K17" s="81">
        <f>M17-L17</f>
        <v>0</v>
      </c>
      <c r="L17" s="81">
        <f t="shared" si="5"/>
        <v>0</v>
      </c>
      <c r="M17" s="81">
        <f t="shared" si="5"/>
        <v>0</v>
      </c>
    </row>
    <row r="18" spans="1:13" ht="24" customHeight="1" thickBot="1" x14ac:dyDescent="0.3">
      <c r="A18" s="32" t="s">
        <v>35</v>
      </c>
      <c r="B18" s="208">
        <v>46339</v>
      </c>
      <c r="C18" s="97"/>
      <c r="D18" s="98"/>
      <c r="E18" s="60"/>
      <c r="F18" s="68"/>
      <c r="G18" s="68"/>
      <c r="H18" s="47" t="str">
        <f t="shared" ref="H18:H19" si="9">IF(K18&gt;0.417,1,"")</f>
        <v/>
      </c>
      <c r="I18" s="203" t="str">
        <f t="shared" ref="I18:I19" si="10">IF(K18&lt;0.417,IF(K18&gt;0.25,1,""),"")</f>
        <v/>
      </c>
      <c r="K18" s="81">
        <f>M18-L18</f>
        <v>0</v>
      </c>
      <c r="L18" s="81">
        <f t="shared" si="5"/>
        <v>0</v>
      </c>
      <c r="M18" s="81">
        <f t="shared" si="5"/>
        <v>0</v>
      </c>
    </row>
    <row r="19" spans="1:13" ht="24" customHeight="1" x14ac:dyDescent="0.25">
      <c r="A19" s="144" t="s">
        <v>36</v>
      </c>
      <c r="B19" s="208">
        <v>46340</v>
      </c>
      <c r="C19" s="100"/>
      <c r="D19" s="87"/>
      <c r="E19" s="25"/>
      <c r="F19" s="26"/>
      <c r="G19" s="26"/>
      <c r="H19" s="46" t="str">
        <f t="shared" si="9"/>
        <v/>
      </c>
      <c r="I19" s="205" t="str">
        <f t="shared" si="10"/>
        <v/>
      </c>
      <c r="K19" s="81"/>
      <c r="L19" s="81"/>
      <c r="M19" s="81"/>
    </row>
    <row r="20" spans="1:13" ht="24" customHeight="1" thickBot="1" x14ac:dyDescent="0.3">
      <c r="A20" s="139" t="s">
        <v>37</v>
      </c>
      <c r="B20" s="208">
        <v>46341</v>
      </c>
      <c r="C20" s="109"/>
      <c r="D20" s="110"/>
      <c r="E20" s="38"/>
      <c r="F20" s="39"/>
      <c r="G20" s="39"/>
      <c r="H20" s="40" t="str">
        <f t="shared" ref="H20" si="11">IF(K20&gt;0.417,1,"")</f>
        <v/>
      </c>
      <c r="I20" s="41" t="str">
        <f t="shared" ref="I20" si="12">IF(K20&lt;0.417,IF(K20&gt;0.25,1,""),"")</f>
        <v/>
      </c>
      <c r="K20" s="81"/>
      <c r="L20" s="81"/>
      <c r="M20" s="81"/>
    </row>
    <row r="21" spans="1:13" ht="24" customHeight="1" x14ac:dyDescent="0.25">
      <c r="A21" s="32" t="s">
        <v>38</v>
      </c>
      <c r="B21" s="208">
        <v>46342</v>
      </c>
      <c r="C21" s="188"/>
      <c r="D21" s="189"/>
      <c r="E21" s="190"/>
      <c r="F21" s="183"/>
      <c r="G21" s="183"/>
      <c r="H21" s="173" t="str">
        <f>IF(K21&gt;0.417,1,"")</f>
        <v/>
      </c>
      <c r="I21" s="206" t="str">
        <f>IF(K21&lt;0.417,IF(K21&gt;0.25,1,""),"")</f>
        <v/>
      </c>
      <c r="J21" s="54" t="s">
        <v>87</v>
      </c>
      <c r="K21" s="81">
        <f>M21-L21</f>
        <v>0</v>
      </c>
      <c r="L21" s="81">
        <f t="shared" ref="L21:M23" si="13">C21</f>
        <v>0</v>
      </c>
      <c r="M21" s="81">
        <f t="shared" si="13"/>
        <v>0</v>
      </c>
    </row>
    <row r="22" spans="1:13" ht="24" customHeight="1" x14ac:dyDescent="0.25">
      <c r="A22" s="191" t="s">
        <v>39</v>
      </c>
      <c r="B22" s="208">
        <v>46343</v>
      </c>
      <c r="C22" s="168"/>
      <c r="D22" s="169"/>
      <c r="E22" s="170"/>
      <c r="F22" s="222"/>
      <c r="G22" s="222"/>
      <c r="H22" s="29" t="str">
        <f>IF(K22&gt;0.417,1,"")</f>
        <v/>
      </c>
      <c r="I22" s="204" t="str">
        <f>IF(K22&lt;0.417,IF(K22&gt;0.25,1,""),"")</f>
        <v/>
      </c>
      <c r="K22" s="81">
        <f>M22-L22</f>
        <v>0</v>
      </c>
      <c r="L22" s="81">
        <f t="shared" si="13"/>
        <v>0</v>
      </c>
      <c r="M22" s="81">
        <f t="shared" si="13"/>
        <v>0</v>
      </c>
    </row>
    <row r="23" spans="1:13" ht="24" customHeight="1" x14ac:dyDescent="0.25">
      <c r="A23" s="191" t="s">
        <v>40</v>
      </c>
      <c r="B23" s="208">
        <v>46344</v>
      </c>
      <c r="C23" s="168"/>
      <c r="D23" s="169"/>
      <c r="E23" s="170"/>
      <c r="F23" s="222"/>
      <c r="G23" s="222"/>
      <c r="H23" s="29" t="str">
        <f>IF(K23&gt;0.417,1,"")</f>
        <v/>
      </c>
      <c r="I23" s="204" t="str">
        <f>IF(K23&lt;0.417,IF(K23&gt;0.25,1,""),"")</f>
        <v/>
      </c>
      <c r="K23" s="81">
        <f>M23-L23</f>
        <v>0</v>
      </c>
      <c r="L23" s="81">
        <f t="shared" si="13"/>
        <v>0</v>
      </c>
      <c r="M23" s="81">
        <f t="shared" si="13"/>
        <v>0</v>
      </c>
    </row>
    <row r="24" spans="1:13" ht="24" customHeight="1" x14ac:dyDescent="0.25">
      <c r="A24" s="191" t="s">
        <v>34</v>
      </c>
      <c r="B24" s="208">
        <v>46345</v>
      </c>
      <c r="C24" s="168"/>
      <c r="D24" s="169"/>
      <c r="E24" s="170"/>
      <c r="F24" s="222"/>
      <c r="G24" s="222"/>
      <c r="H24" s="29" t="str">
        <f>IF(K24&gt;0.417,1,"")</f>
        <v/>
      </c>
      <c r="I24" s="204" t="str">
        <f>IF(K24&lt;0.417,IF(K24&gt;0.25,1,""),"")</f>
        <v/>
      </c>
      <c r="K24" s="81">
        <f>M24-L24</f>
        <v>0</v>
      </c>
      <c r="L24" s="81">
        <f t="shared" ref="L24:L25" si="14">C24</f>
        <v>0</v>
      </c>
      <c r="M24" s="81">
        <f t="shared" ref="M24:M25" si="15">D24</f>
        <v>0</v>
      </c>
    </row>
    <row r="25" spans="1:13" ht="24" customHeight="1" thickBot="1" x14ac:dyDescent="0.3">
      <c r="A25" s="191" t="s">
        <v>35</v>
      </c>
      <c r="B25" s="208">
        <v>46346</v>
      </c>
      <c r="C25" s="218"/>
      <c r="D25" s="219"/>
      <c r="E25" s="220"/>
      <c r="F25" s="221"/>
      <c r="G25" s="221"/>
      <c r="H25" s="69" t="str">
        <f>IF(K25&gt;0.417,1,"")</f>
        <v/>
      </c>
      <c r="I25" s="223" t="str">
        <f>IF(K25&lt;0.417,IF(K25&gt;0.25,1,""),"")</f>
        <v/>
      </c>
      <c r="K25" s="81">
        <f>M25-L25</f>
        <v>0</v>
      </c>
      <c r="L25" s="81">
        <f t="shared" si="14"/>
        <v>0</v>
      </c>
      <c r="M25" s="81">
        <f t="shared" si="15"/>
        <v>0</v>
      </c>
    </row>
    <row r="26" spans="1:13" ht="24" customHeight="1" x14ac:dyDescent="0.25">
      <c r="A26" s="144" t="s">
        <v>36</v>
      </c>
      <c r="B26" s="208">
        <v>46347</v>
      </c>
      <c r="C26" s="100"/>
      <c r="D26" s="87"/>
      <c r="E26" s="25"/>
      <c r="F26" s="26"/>
      <c r="G26" s="26"/>
      <c r="H26" s="46" t="str">
        <f t="shared" ref="H26:H27" si="16">IF(K26&gt;0.417,1,"")</f>
        <v/>
      </c>
      <c r="I26" s="205" t="str">
        <f t="shared" ref="I26:I27" si="17">IF(K26&lt;0.417,IF(K26&gt;0.25,1,""),"")</f>
        <v/>
      </c>
      <c r="K26" s="81"/>
      <c r="L26" s="81"/>
      <c r="M26" s="81"/>
    </row>
    <row r="27" spans="1:13" ht="24" customHeight="1" thickBot="1" x14ac:dyDescent="0.3">
      <c r="A27" s="139" t="s">
        <v>37</v>
      </c>
      <c r="B27" s="208">
        <v>46348</v>
      </c>
      <c r="C27" s="234"/>
      <c r="D27" s="99"/>
      <c r="E27" s="49"/>
      <c r="F27" s="45"/>
      <c r="G27" s="45"/>
      <c r="H27" s="46" t="str">
        <f t="shared" si="16"/>
        <v/>
      </c>
      <c r="I27" s="205" t="str">
        <f t="shared" si="17"/>
        <v/>
      </c>
      <c r="K27" s="81"/>
      <c r="L27" s="81"/>
      <c r="M27" s="81"/>
    </row>
    <row r="28" spans="1:13" ht="24" customHeight="1" x14ac:dyDescent="0.25">
      <c r="A28" s="144" t="s">
        <v>38</v>
      </c>
      <c r="B28" s="208">
        <v>46349</v>
      </c>
      <c r="C28" s="122"/>
      <c r="D28" s="123"/>
      <c r="E28" s="124"/>
      <c r="F28" s="125"/>
      <c r="G28" s="125"/>
      <c r="H28" s="44" t="str">
        <f>IF(K28&gt;0.417,1,"")</f>
        <v/>
      </c>
      <c r="I28" s="202" t="str">
        <f>IF(K28&lt;0.417,IF(K28&gt;0.25,1,""),"")</f>
        <v/>
      </c>
      <c r="J28" s="54" t="s">
        <v>88</v>
      </c>
      <c r="K28" s="81">
        <f>M28-L28</f>
        <v>0</v>
      </c>
      <c r="L28" s="81">
        <f t="shared" ref="L28:L29" si="18">C28</f>
        <v>0</v>
      </c>
      <c r="M28" s="81">
        <f t="shared" ref="M28:M29" si="19">D28</f>
        <v>0</v>
      </c>
    </row>
    <row r="29" spans="1:13" ht="24" customHeight="1" x14ac:dyDescent="0.25">
      <c r="A29" s="194" t="s">
        <v>39</v>
      </c>
      <c r="B29" s="208">
        <v>46350</v>
      </c>
      <c r="C29" s="168"/>
      <c r="D29" s="169"/>
      <c r="E29" s="170"/>
      <c r="F29" s="222"/>
      <c r="G29" s="222"/>
      <c r="H29" s="29" t="str">
        <f>IF(K29&gt;0.417,1,"")</f>
        <v/>
      </c>
      <c r="I29" s="204" t="str">
        <f>IF(K29&lt;0.417,IF(K29&gt;0.25,1,""),"")</f>
        <v/>
      </c>
      <c r="J29" s="71"/>
      <c r="K29" s="81">
        <f>M29-L29</f>
        <v>0</v>
      </c>
      <c r="L29" s="81">
        <f t="shared" si="18"/>
        <v>0</v>
      </c>
      <c r="M29" s="81">
        <f t="shared" si="19"/>
        <v>0</v>
      </c>
    </row>
    <row r="30" spans="1:13" ht="24" customHeight="1" x14ac:dyDescent="0.25">
      <c r="A30" s="194" t="s">
        <v>40</v>
      </c>
      <c r="B30" s="208">
        <v>46351</v>
      </c>
      <c r="C30" s="168"/>
      <c r="D30" s="169"/>
      <c r="E30" s="170"/>
      <c r="F30" s="222"/>
      <c r="G30" s="222"/>
      <c r="H30" s="29" t="str">
        <f>IF(K30&gt;0.417,1,"")</f>
        <v/>
      </c>
      <c r="I30" s="204" t="str">
        <f>IF(K30&lt;0.417,IF(K30&gt;0.25,1,""),"")</f>
        <v/>
      </c>
      <c r="J30" s="71"/>
      <c r="K30" s="81">
        <f>M30-L30</f>
        <v>0</v>
      </c>
      <c r="L30" s="81">
        <f t="shared" ref="L30:L32" si="20">C30</f>
        <v>0</v>
      </c>
      <c r="M30" s="81">
        <f t="shared" ref="M30:M32" si="21">D30</f>
        <v>0</v>
      </c>
    </row>
    <row r="31" spans="1:13" ht="24" customHeight="1" x14ac:dyDescent="0.25">
      <c r="A31" s="194" t="s">
        <v>34</v>
      </c>
      <c r="B31" s="208">
        <v>46352</v>
      </c>
      <c r="C31" s="168"/>
      <c r="D31" s="169"/>
      <c r="E31" s="170"/>
      <c r="F31" s="222"/>
      <c r="G31" s="222"/>
      <c r="H31" s="29" t="str">
        <f>IF(K31&gt;0.417,1,"")</f>
        <v/>
      </c>
      <c r="I31" s="204" t="str">
        <f>IF(K31&lt;0.417,IF(K31&gt;0.25,1,""),"")</f>
        <v/>
      </c>
      <c r="J31" s="71"/>
      <c r="K31" s="81">
        <f>M31-L31</f>
        <v>0</v>
      </c>
      <c r="L31" s="81">
        <f t="shared" ref="L31" si="22">C31</f>
        <v>0</v>
      </c>
      <c r="M31" s="81">
        <f t="shared" ref="M31" si="23">D31</f>
        <v>0</v>
      </c>
    </row>
    <row r="32" spans="1:13" ht="24" customHeight="1" thickBot="1" x14ac:dyDescent="0.3">
      <c r="A32" s="194" t="s">
        <v>35</v>
      </c>
      <c r="B32" s="208">
        <v>46353</v>
      </c>
      <c r="C32" s="218"/>
      <c r="D32" s="219"/>
      <c r="E32" s="220"/>
      <c r="F32" s="221"/>
      <c r="G32" s="221"/>
      <c r="H32" s="69" t="str">
        <f>IF(K32&gt;0.417,1,"")</f>
        <v/>
      </c>
      <c r="I32" s="223" t="str">
        <f>IF(K32&lt;0.417,IF(K32&gt;0.25,1,""),"")</f>
        <v/>
      </c>
      <c r="J32" s="71"/>
      <c r="K32" s="81">
        <f>M32-L32</f>
        <v>0</v>
      </c>
      <c r="L32" s="81">
        <f t="shared" si="20"/>
        <v>0</v>
      </c>
      <c r="M32" s="81">
        <f t="shared" si="21"/>
        <v>0</v>
      </c>
    </row>
    <row r="33" spans="1:13" ht="24" customHeight="1" x14ac:dyDescent="0.25">
      <c r="A33" s="144" t="s">
        <v>36</v>
      </c>
      <c r="B33" s="208">
        <v>46354</v>
      </c>
      <c r="C33" s="100"/>
      <c r="D33" s="87"/>
      <c r="E33" s="25"/>
      <c r="F33" s="26"/>
      <c r="G33" s="26"/>
      <c r="H33" s="37" t="str">
        <f t="shared" ref="H33:H34" si="24">IF(K33&gt;0.417,1,"")</f>
        <v/>
      </c>
      <c r="I33" s="27" t="str">
        <f t="shared" ref="I33:I34" si="25">IF(K33&lt;0.417,IF(K33&gt;0.25,1,""),"")</f>
        <v/>
      </c>
      <c r="K33" s="81"/>
      <c r="L33" s="81"/>
      <c r="M33" s="81"/>
    </row>
    <row r="34" spans="1:13" ht="24" customHeight="1" thickBot="1" x14ac:dyDescent="0.3">
      <c r="A34" s="139" t="s">
        <v>37</v>
      </c>
      <c r="B34" s="208">
        <v>46355</v>
      </c>
      <c r="C34" s="234"/>
      <c r="D34" s="99"/>
      <c r="E34" s="49"/>
      <c r="F34" s="45"/>
      <c r="G34" s="45"/>
      <c r="H34" s="46" t="str">
        <f t="shared" si="24"/>
        <v/>
      </c>
      <c r="I34" s="205" t="str">
        <f t="shared" si="25"/>
        <v/>
      </c>
      <c r="K34" s="81"/>
      <c r="L34" s="81"/>
      <c r="M34" s="81"/>
    </row>
    <row r="35" spans="1:13" ht="24" customHeight="1" thickBot="1" x14ac:dyDescent="0.3">
      <c r="A35" s="144" t="s">
        <v>38</v>
      </c>
      <c r="B35" s="208">
        <v>46356</v>
      </c>
      <c r="C35" s="122"/>
      <c r="D35" s="123"/>
      <c r="E35" s="124"/>
      <c r="F35" s="125"/>
      <c r="G35" s="125"/>
      <c r="H35" s="44" t="str">
        <f>IF(K35&gt;0.417,1,"")</f>
        <v/>
      </c>
      <c r="I35" s="202" t="str">
        <f>IF(K35&lt;0.417,IF(K35&gt;0.25,1,""),"")</f>
        <v/>
      </c>
      <c r="J35" s="54" t="s">
        <v>89</v>
      </c>
      <c r="K35" s="81">
        <f>M35-L35</f>
        <v>0</v>
      </c>
      <c r="L35" s="81">
        <f t="shared" ref="L35" si="26">C35</f>
        <v>0</v>
      </c>
      <c r="M35" s="81">
        <f t="shared" ref="M35" si="27">D35</f>
        <v>0</v>
      </c>
    </row>
    <row r="36" spans="1:13" ht="18" customHeight="1" thickTop="1" x14ac:dyDescent="0.3">
      <c r="F36" s="74">
        <f>SUM(F6:F35)</f>
        <v>0</v>
      </c>
      <c r="G36" s="74">
        <f>SUM(G6:G35)</f>
        <v>0</v>
      </c>
      <c r="H36" s="74">
        <f>SUM(H6:H35)</f>
        <v>0</v>
      </c>
      <c r="I36" s="74">
        <f>SUM(I6:I35)</f>
        <v>0</v>
      </c>
      <c r="K36" s="155">
        <f>SUM(K6:K35)</f>
        <v>0</v>
      </c>
      <c r="L36" s="117"/>
    </row>
    <row r="37" spans="1:13" x14ac:dyDescent="0.3">
      <c r="F37" s="238">
        <f>(F36+G36)*Yhteenveto!$D$21</f>
        <v>0</v>
      </c>
      <c r="G37" s="239"/>
      <c r="H37" s="171">
        <f>Yhteenveto!$F$21*H36</f>
        <v>0</v>
      </c>
      <c r="I37" s="171">
        <f>Yhteenveto!$G$21*I36</f>
        <v>0</v>
      </c>
      <c r="J37" s="172">
        <f>SUM(F37:I37)</f>
        <v>0</v>
      </c>
    </row>
    <row r="38" spans="1:13" x14ac:dyDescent="0.3">
      <c r="G38" s="20"/>
      <c r="K38" s="23">
        <f>COUNTA(K6:K35)</f>
        <v>21</v>
      </c>
      <c r="L38" t="s">
        <v>99</v>
      </c>
    </row>
    <row r="39" spans="1:13" x14ac:dyDescent="0.3">
      <c r="G39" s="9"/>
      <c r="K39" s="23">
        <f>K38*7.5</f>
        <v>157.5</v>
      </c>
      <c r="L39" t="s">
        <v>98</v>
      </c>
    </row>
    <row r="40" spans="1:13" x14ac:dyDescent="0.3">
      <c r="L40"/>
    </row>
    <row r="41" spans="1:13" x14ac:dyDescent="0.3">
      <c r="E41" s="174" t="s">
        <v>121</v>
      </c>
      <c r="F41" s="211">
        <f>Loka!$F$42</f>
        <v>46326</v>
      </c>
      <c r="G41">
        <f>Loka!G42</f>
        <v>0</v>
      </c>
      <c r="H41" t="s">
        <v>6</v>
      </c>
    </row>
    <row r="42" spans="1:13" x14ac:dyDescent="0.3">
      <c r="E42" s="174" t="s">
        <v>121</v>
      </c>
      <c r="F42" s="211">
        <f>B35</f>
        <v>46356</v>
      </c>
      <c r="G42" s="140"/>
      <c r="H42" t="s">
        <v>6</v>
      </c>
    </row>
    <row r="43" spans="1:13" x14ac:dyDescent="0.3">
      <c r="E43" s="136" t="s">
        <v>109</v>
      </c>
      <c r="G43" s="135">
        <f>IF(G42&gt;0,G42-G41,0)</f>
        <v>0</v>
      </c>
      <c r="H43" t="s">
        <v>6</v>
      </c>
    </row>
    <row r="44" spans="1:13" x14ac:dyDescent="0.3">
      <c r="E44" s="136" t="s">
        <v>110</v>
      </c>
      <c r="G44" s="135">
        <f>F36+G36</f>
        <v>0</v>
      </c>
      <c r="H44" s="137" t="e">
        <f>G44/G43</f>
        <v>#DIV/0!</v>
      </c>
    </row>
    <row r="45" spans="1:13" x14ac:dyDescent="0.3">
      <c r="E45" s="136" t="s">
        <v>111</v>
      </c>
      <c r="G45" s="135">
        <f>G43-G44</f>
        <v>0</v>
      </c>
      <c r="H45" s="137" t="e">
        <f>G45/G43</f>
        <v>#DIV/0!</v>
      </c>
    </row>
  </sheetData>
  <customSheetViews>
    <customSheetView guid="{E9DA6026-2258-4365-8B59-CF78043EB8B1}" fitToPage="1">
      <selection activeCell="K38" sqref="K38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7:G3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45"/>
  <sheetViews>
    <sheetView workbookViewId="0">
      <selection activeCell="E6" sqref="E6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9" width="10.6328125" customWidth="1"/>
    <col min="11" max="11" width="6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2026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12</v>
      </c>
    </row>
    <row r="4" spans="1:13" ht="15.5" thickBot="1" x14ac:dyDescent="0.35">
      <c r="B4" s="2"/>
    </row>
    <row r="5" spans="1:13" ht="26.5" thickBot="1" x14ac:dyDescent="0.3">
      <c r="B5" s="58" t="s">
        <v>2</v>
      </c>
      <c r="C5" s="111" t="s">
        <v>3</v>
      </c>
      <c r="D5" s="111" t="s">
        <v>4</v>
      </c>
      <c r="E5" s="59" t="s">
        <v>5</v>
      </c>
      <c r="F5" s="59" t="s">
        <v>6</v>
      </c>
      <c r="G5" s="59" t="s">
        <v>113</v>
      </c>
      <c r="H5" s="59" t="s">
        <v>7</v>
      </c>
      <c r="I5" s="214" t="s">
        <v>8</v>
      </c>
      <c r="K5" s="116" t="s">
        <v>112</v>
      </c>
      <c r="L5" s="115" t="str">
        <f t="shared" ref="L5:M5" si="0">C5</f>
        <v>alku klo</v>
      </c>
      <c r="M5" s="115" t="str">
        <f t="shared" si="0"/>
        <v>loppu klo</v>
      </c>
    </row>
    <row r="6" spans="1:13" ht="24" customHeight="1" x14ac:dyDescent="0.25">
      <c r="A6" s="32" t="s">
        <v>39</v>
      </c>
      <c r="B6" s="210">
        <v>46357</v>
      </c>
      <c r="C6" s="235"/>
      <c r="D6" s="145"/>
      <c r="E6" s="150"/>
      <c r="F6" s="146"/>
      <c r="G6" s="146"/>
      <c r="H6" s="28" t="str">
        <f>IF(K6&gt;0.417,1,"")</f>
        <v/>
      </c>
      <c r="I6" s="207" t="str">
        <f>IF(K6&lt;0.417,IF(K6&gt;0.25,1,""),"")</f>
        <v/>
      </c>
      <c r="J6" s="54" t="s">
        <v>89</v>
      </c>
      <c r="K6" s="81">
        <f>M6-L6</f>
        <v>0</v>
      </c>
      <c r="L6" s="81">
        <f>C6</f>
        <v>0</v>
      </c>
      <c r="M6" s="81">
        <f>D6</f>
        <v>0</v>
      </c>
    </row>
    <row r="7" spans="1:13" ht="24" customHeight="1" x14ac:dyDescent="0.25">
      <c r="A7" s="32" t="s">
        <v>40</v>
      </c>
      <c r="B7" s="210">
        <v>46358</v>
      </c>
      <c r="C7" s="82"/>
      <c r="D7" s="83"/>
      <c r="E7" s="6"/>
      <c r="F7" s="15"/>
      <c r="G7" s="15"/>
      <c r="H7" s="29" t="str">
        <f t="shared" ref="H7:H8" si="1">IF(K7&gt;0.417,1,"")</f>
        <v/>
      </c>
      <c r="I7" s="204" t="str">
        <f t="shared" ref="I7:I8" si="2">IF(K7&lt;0.417,IF(K7&gt;0.25,1,""),"")</f>
        <v/>
      </c>
      <c r="K7" s="81">
        <f t="shared" ref="K7:K8" si="3">M7-L7</f>
        <v>0</v>
      </c>
      <c r="L7" s="81">
        <f t="shared" ref="L7:L8" si="4">C7</f>
        <v>0</v>
      </c>
      <c r="M7" s="81">
        <f t="shared" ref="M7:M8" si="5">D7</f>
        <v>0</v>
      </c>
    </row>
    <row r="8" spans="1:13" ht="24" customHeight="1" x14ac:dyDescent="0.25">
      <c r="A8" s="32" t="s">
        <v>34</v>
      </c>
      <c r="B8" s="210">
        <v>46359</v>
      </c>
      <c r="C8" s="82"/>
      <c r="D8" s="83"/>
      <c r="E8" s="6"/>
      <c r="F8" s="15"/>
      <c r="G8" s="15"/>
      <c r="H8" s="29" t="str">
        <f t="shared" si="1"/>
        <v/>
      </c>
      <c r="I8" s="204" t="str">
        <f t="shared" si="2"/>
        <v/>
      </c>
      <c r="K8" s="81">
        <f t="shared" si="3"/>
        <v>0</v>
      </c>
      <c r="L8" s="81">
        <f t="shared" si="4"/>
        <v>0</v>
      </c>
      <c r="M8" s="81">
        <f t="shared" si="5"/>
        <v>0</v>
      </c>
    </row>
    <row r="9" spans="1:13" ht="24" customHeight="1" thickBot="1" x14ac:dyDescent="0.3">
      <c r="A9" s="32" t="s">
        <v>35</v>
      </c>
      <c r="B9" s="210">
        <v>46360</v>
      </c>
      <c r="C9" s="97"/>
      <c r="D9" s="98"/>
      <c r="E9" s="60"/>
      <c r="F9" s="68"/>
      <c r="G9" s="68"/>
      <c r="H9" s="69" t="str">
        <f t="shared" ref="H9" si="6">IF(K9&gt;0.417,1,"")</f>
        <v/>
      </c>
      <c r="I9" s="223" t="str">
        <f t="shared" ref="I9" si="7">IF(K9&lt;0.417,IF(K9&gt;0.25,1,""),"")</f>
        <v/>
      </c>
      <c r="K9" s="81">
        <f t="shared" ref="K9" si="8">M9-L9</f>
        <v>0</v>
      </c>
      <c r="L9" s="81">
        <f t="shared" ref="L9" si="9">C9</f>
        <v>0</v>
      </c>
      <c r="M9" s="81">
        <f t="shared" ref="M9" si="10">D9</f>
        <v>0</v>
      </c>
    </row>
    <row r="10" spans="1:13" ht="24" customHeight="1" x14ac:dyDescent="0.25">
      <c r="A10" s="144" t="s">
        <v>36</v>
      </c>
      <c r="B10" s="210">
        <v>46361</v>
      </c>
      <c r="C10" s="181"/>
      <c r="D10" s="108"/>
      <c r="E10" s="55"/>
      <c r="F10" s="56"/>
      <c r="G10" s="56"/>
      <c r="H10" s="179"/>
      <c r="I10" s="224"/>
      <c r="K10" s="81"/>
      <c r="L10" s="81"/>
      <c r="M10" s="81"/>
    </row>
    <row r="11" spans="1:13" ht="24" customHeight="1" thickBot="1" x14ac:dyDescent="0.3">
      <c r="A11" s="139" t="s">
        <v>37</v>
      </c>
      <c r="B11" s="210">
        <v>46362</v>
      </c>
      <c r="C11" s="109"/>
      <c r="D11" s="110"/>
      <c r="E11" s="38" t="s">
        <v>124</v>
      </c>
      <c r="F11" s="39"/>
      <c r="G11" s="39"/>
      <c r="H11" s="40"/>
      <c r="I11" s="41"/>
      <c r="K11" s="81"/>
      <c r="L11" s="81"/>
      <c r="M11" s="81"/>
    </row>
    <row r="12" spans="1:13" ht="24" customHeight="1" x14ac:dyDescent="0.25">
      <c r="A12" s="32" t="s">
        <v>38</v>
      </c>
      <c r="B12" s="210">
        <v>46363</v>
      </c>
      <c r="C12" s="164"/>
      <c r="D12" s="145"/>
      <c r="E12" s="165"/>
      <c r="F12" s="146"/>
      <c r="G12" s="146"/>
      <c r="H12" s="166" t="str">
        <f t="shared" ref="H12" si="11">IF(K12&gt;0.417,1,"")</f>
        <v/>
      </c>
      <c r="I12" s="215" t="str">
        <f t="shared" ref="I12" si="12">IF(K12&lt;0.417,IF(K12&gt;0.25,1,""),"")</f>
        <v/>
      </c>
      <c r="J12" s="54" t="s">
        <v>93</v>
      </c>
      <c r="K12" s="81">
        <f>M12-L12</f>
        <v>0</v>
      </c>
      <c r="L12" s="81">
        <f>C12</f>
        <v>0</v>
      </c>
      <c r="M12" s="81">
        <f>D12</f>
        <v>0</v>
      </c>
    </row>
    <row r="13" spans="1:13" ht="24" customHeight="1" x14ac:dyDescent="0.25">
      <c r="A13" s="32" t="s">
        <v>39</v>
      </c>
      <c r="B13" s="210">
        <v>46364</v>
      </c>
      <c r="C13" s="82"/>
      <c r="D13" s="83"/>
      <c r="E13" s="6"/>
      <c r="F13" s="15"/>
      <c r="G13" s="15"/>
      <c r="H13" s="29" t="str">
        <f t="shared" ref="H13" si="13">IF(K13&gt;0.417,1,"")</f>
        <v/>
      </c>
      <c r="I13" s="204" t="str">
        <f t="shared" ref="I13" si="14">IF(K13&lt;0.417,IF(K13&gt;0.25,1,""),"")</f>
        <v/>
      </c>
      <c r="K13" s="81">
        <f>M13-L13</f>
        <v>0</v>
      </c>
      <c r="L13" s="81">
        <f>C13</f>
        <v>0</v>
      </c>
      <c r="M13" s="81">
        <f>D13</f>
        <v>0</v>
      </c>
    </row>
    <row r="14" spans="1:13" ht="24" customHeight="1" x14ac:dyDescent="0.25">
      <c r="A14" s="32" t="s">
        <v>40</v>
      </c>
      <c r="B14" s="210">
        <v>46365</v>
      </c>
      <c r="C14" s="82"/>
      <c r="D14" s="83"/>
      <c r="E14" s="6"/>
      <c r="F14" s="15"/>
      <c r="G14" s="15"/>
      <c r="H14" s="29" t="str">
        <f t="shared" ref="H14:H19" si="15">IF(K14&gt;0.417,1,"")</f>
        <v/>
      </c>
      <c r="I14" s="204" t="str">
        <f t="shared" ref="I14:I19" si="16">IF(K14&lt;0.417,IF(K14&gt;0.25,1,""),"")</f>
        <v/>
      </c>
      <c r="K14" s="81">
        <f t="shared" ref="K14:K16" si="17">M14-L14</f>
        <v>0</v>
      </c>
      <c r="L14" s="81">
        <f t="shared" ref="L14:L16" si="18">C14</f>
        <v>0</v>
      </c>
      <c r="M14" s="81">
        <f t="shared" ref="M14:M16" si="19">D14</f>
        <v>0</v>
      </c>
    </row>
    <row r="15" spans="1:13" ht="24" customHeight="1" x14ac:dyDescent="0.25">
      <c r="A15" s="32" t="s">
        <v>34</v>
      </c>
      <c r="B15" s="210">
        <v>46366</v>
      </c>
      <c r="C15" s="82"/>
      <c r="D15" s="83"/>
      <c r="E15" s="6"/>
      <c r="F15" s="15"/>
      <c r="G15" s="15"/>
      <c r="H15" s="29" t="str">
        <f t="shared" si="15"/>
        <v/>
      </c>
      <c r="I15" s="204" t="str">
        <f t="shared" si="16"/>
        <v/>
      </c>
      <c r="K15" s="81">
        <f t="shared" si="17"/>
        <v>0</v>
      </c>
      <c r="L15" s="81">
        <f t="shared" si="18"/>
        <v>0</v>
      </c>
      <c r="M15" s="81">
        <f t="shared" si="19"/>
        <v>0</v>
      </c>
    </row>
    <row r="16" spans="1:13" ht="24" customHeight="1" thickBot="1" x14ac:dyDescent="0.3">
      <c r="A16" s="32" t="s">
        <v>35</v>
      </c>
      <c r="B16" s="210">
        <v>46367</v>
      </c>
      <c r="C16" s="149"/>
      <c r="D16" s="94"/>
      <c r="E16" s="17"/>
      <c r="F16" s="18"/>
      <c r="G16" s="18"/>
      <c r="H16" s="28" t="str">
        <f t="shared" si="15"/>
        <v/>
      </c>
      <c r="I16" s="207" t="str">
        <f t="shared" si="16"/>
        <v/>
      </c>
      <c r="K16" s="81">
        <f t="shared" si="17"/>
        <v>0</v>
      </c>
      <c r="L16" s="81">
        <f t="shared" si="18"/>
        <v>0</v>
      </c>
      <c r="M16" s="81">
        <f t="shared" si="19"/>
        <v>0</v>
      </c>
    </row>
    <row r="17" spans="1:13" ht="24" customHeight="1" x14ac:dyDescent="0.25">
      <c r="A17" s="131" t="s">
        <v>36</v>
      </c>
      <c r="B17" s="210">
        <v>46368</v>
      </c>
      <c r="C17" s="100"/>
      <c r="D17" s="87"/>
      <c r="E17" s="25"/>
      <c r="F17" s="26"/>
      <c r="G17" s="26"/>
      <c r="H17" s="37" t="str">
        <f t="shared" si="15"/>
        <v/>
      </c>
      <c r="I17" s="27" t="str">
        <f t="shared" si="16"/>
        <v/>
      </c>
      <c r="K17" s="81"/>
      <c r="L17" s="81"/>
      <c r="M17" s="81"/>
    </row>
    <row r="18" spans="1:13" ht="24" customHeight="1" thickBot="1" x14ac:dyDescent="0.3">
      <c r="A18" s="132" t="s">
        <v>37</v>
      </c>
      <c r="B18" s="210">
        <v>46369</v>
      </c>
      <c r="C18" s="109"/>
      <c r="D18" s="110"/>
      <c r="E18" s="184"/>
      <c r="F18" s="39"/>
      <c r="G18" s="39"/>
      <c r="H18" s="40" t="str">
        <f t="shared" si="15"/>
        <v/>
      </c>
      <c r="I18" s="41" t="str">
        <f t="shared" si="16"/>
        <v/>
      </c>
      <c r="K18" s="81"/>
      <c r="L18" s="81"/>
      <c r="M18" s="81"/>
    </row>
    <row r="19" spans="1:13" ht="24" customHeight="1" x14ac:dyDescent="0.25">
      <c r="A19" s="144" t="s">
        <v>38</v>
      </c>
      <c r="B19" s="210">
        <v>46370</v>
      </c>
      <c r="C19" s="164"/>
      <c r="D19" s="145"/>
      <c r="E19" s="165"/>
      <c r="F19" s="146"/>
      <c r="G19" s="146"/>
      <c r="H19" s="166" t="str">
        <f t="shared" si="15"/>
        <v/>
      </c>
      <c r="I19" s="215" t="str">
        <f t="shared" si="16"/>
        <v/>
      </c>
      <c r="J19" s="54" t="s">
        <v>94</v>
      </c>
      <c r="K19" s="81">
        <f t="shared" ref="K19:K21" si="20">M19-L19</f>
        <v>0</v>
      </c>
      <c r="L19" s="81">
        <f t="shared" ref="L19:L21" si="21">C19</f>
        <v>0</v>
      </c>
      <c r="M19" s="81">
        <f t="shared" ref="M19:M21" si="22">D19</f>
        <v>0</v>
      </c>
    </row>
    <row r="20" spans="1:13" ht="24" customHeight="1" x14ac:dyDescent="0.25">
      <c r="A20" s="147" t="s">
        <v>39</v>
      </c>
      <c r="B20" s="210">
        <v>46371</v>
      </c>
      <c r="C20" s="82"/>
      <c r="D20" s="83"/>
      <c r="E20" s="6"/>
      <c r="F20" s="15"/>
      <c r="G20" s="15"/>
      <c r="H20" s="29" t="str">
        <f t="shared" ref="H20:H21" si="23">IF(K20&gt;0.417,1,"")</f>
        <v/>
      </c>
      <c r="I20" s="204" t="str">
        <f t="shared" ref="I20:I21" si="24">IF(K20&lt;0.417,IF(K20&gt;0.25,1,""),"")</f>
        <v/>
      </c>
      <c r="K20" s="81">
        <f t="shared" si="20"/>
        <v>0</v>
      </c>
      <c r="L20" s="81">
        <f t="shared" si="21"/>
        <v>0</v>
      </c>
      <c r="M20" s="81">
        <f t="shared" si="22"/>
        <v>0</v>
      </c>
    </row>
    <row r="21" spans="1:13" ht="24" customHeight="1" x14ac:dyDescent="0.25">
      <c r="A21" s="194" t="s">
        <v>40</v>
      </c>
      <c r="B21" s="210">
        <v>46372</v>
      </c>
      <c r="C21" s="82"/>
      <c r="D21" s="83"/>
      <c r="E21" s="6"/>
      <c r="F21" s="15"/>
      <c r="G21" s="15"/>
      <c r="H21" s="29" t="str">
        <f t="shared" si="23"/>
        <v/>
      </c>
      <c r="I21" s="204" t="str">
        <f t="shared" si="24"/>
        <v/>
      </c>
      <c r="K21" s="81">
        <f t="shared" si="20"/>
        <v>0</v>
      </c>
      <c r="L21" s="81">
        <f t="shared" si="21"/>
        <v>0</v>
      </c>
      <c r="M21" s="81">
        <f t="shared" si="22"/>
        <v>0</v>
      </c>
    </row>
    <row r="22" spans="1:13" ht="24" customHeight="1" x14ac:dyDescent="0.25">
      <c r="A22" s="194" t="s">
        <v>34</v>
      </c>
      <c r="B22" s="210">
        <v>46373</v>
      </c>
      <c r="C22" s="82"/>
      <c r="D22" s="83"/>
      <c r="E22" s="6"/>
      <c r="F22" s="15"/>
      <c r="G22" s="15"/>
      <c r="H22" s="29" t="str">
        <f t="shared" ref="H22" si="25">IF(K22&gt;0.417,1,"")</f>
        <v/>
      </c>
      <c r="I22" s="204" t="str">
        <f t="shared" ref="I22" si="26">IF(K22&lt;0.417,IF(K22&gt;0.25,1,""),"")</f>
        <v/>
      </c>
      <c r="K22" s="81">
        <f t="shared" ref="K22" si="27">M22-L22</f>
        <v>0</v>
      </c>
      <c r="L22" s="81">
        <f t="shared" ref="L22" si="28">C22</f>
        <v>0</v>
      </c>
      <c r="M22" s="81">
        <f t="shared" ref="M22" si="29">D22</f>
        <v>0</v>
      </c>
    </row>
    <row r="23" spans="1:13" ht="24" customHeight="1" thickBot="1" x14ac:dyDescent="0.3">
      <c r="A23" s="194" t="s">
        <v>35</v>
      </c>
      <c r="B23" s="210">
        <v>46374</v>
      </c>
      <c r="C23" s="82"/>
      <c r="D23" s="83"/>
      <c r="E23" s="6"/>
      <c r="F23" s="15"/>
      <c r="G23" s="15"/>
      <c r="H23" s="29" t="str">
        <f t="shared" ref="H23" si="30">IF(K23&gt;0.417,1,"")</f>
        <v/>
      </c>
      <c r="I23" s="204" t="str">
        <f t="shared" ref="I23" si="31">IF(K23&lt;0.417,IF(K23&gt;0.25,1,""),"")</f>
        <v/>
      </c>
      <c r="K23" s="81">
        <f t="shared" ref="K23" si="32">M23-L23</f>
        <v>0</v>
      </c>
      <c r="L23" s="81">
        <f t="shared" ref="L23" si="33">C23</f>
        <v>0</v>
      </c>
      <c r="M23" s="81">
        <f t="shared" ref="M23" si="34">D23</f>
        <v>0</v>
      </c>
    </row>
    <row r="24" spans="1:13" ht="24" customHeight="1" x14ac:dyDescent="0.25">
      <c r="A24" s="144" t="s">
        <v>36</v>
      </c>
      <c r="B24" s="210">
        <v>46375</v>
      </c>
      <c r="C24" s="181"/>
      <c r="D24" s="108"/>
      <c r="E24" s="236"/>
      <c r="F24" s="56"/>
      <c r="G24" s="56"/>
      <c r="H24" s="179" t="str">
        <f t="shared" ref="H24" si="35">IF(K24&gt;0.417,1,"")</f>
        <v/>
      </c>
      <c r="I24" s="224" t="str">
        <f t="shared" ref="I24" si="36">IF(K24&lt;0.417,IF(K24&gt;0.25,1,""),"")</f>
        <v/>
      </c>
      <c r="K24" s="81"/>
      <c r="L24" s="81"/>
      <c r="M24" s="81"/>
    </row>
    <row r="25" spans="1:13" ht="24" customHeight="1" thickBot="1" x14ac:dyDescent="0.3">
      <c r="A25" s="139" t="s">
        <v>37</v>
      </c>
      <c r="B25" s="210">
        <v>46376</v>
      </c>
      <c r="C25" s="109"/>
      <c r="D25" s="110"/>
      <c r="E25" s="184"/>
      <c r="F25" s="39"/>
      <c r="G25" s="39"/>
      <c r="H25" s="40"/>
      <c r="I25" s="41"/>
      <c r="K25" s="81"/>
      <c r="L25" s="81"/>
      <c r="M25" s="81"/>
    </row>
    <row r="26" spans="1:13" ht="24" customHeight="1" x14ac:dyDescent="0.25">
      <c r="A26" s="144" t="s">
        <v>38</v>
      </c>
      <c r="B26" s="210">
        <v>46377</v>
      </c>
      <c r="C26" s="121"/>
      <c r="D26" s="105"/>
      <c r="E26" s="63"/>
      <c r="F26" s="64"/>
      <c r="G26" s="64"/>
      <c r="H26" s="173" t="str">
        <f t="shared" ref="H26" si="37">IF(K26&gt;0.417,1,"")</f>
        <v/>
      </c>
      <c r="I26" s="206" t="str">
        <f t="shared" ref="I26" si="38">IF(K26&lt;0.417,IF(K26&gt;0.25,1,""),"")</f>
        <v/>
      </c>
      <c r="J26" s="217" t="s">
        <v>95</v>
      </c>
      <c r="K26" s="81">
        <f t="shared" ref="K26" si="39">M26-L26</f>
        <v>0</v>
      </c>
      <c r="L26" s="81">
        <f t="shared" ref="L26" si="40">C26</f>
        <v>0</v>
      </c>
      <c r="M26" s="81">
        <f t="shared" ref="M26" si="41">D26</f>
        <v>0</v>
      </c>
    </row>
    <row r="27" spans="1:13" ht="24" customHeight="1" x14ac:dyDescent="0.25">
      <c r="A27" s="147" t="s">
        <v>39</v>
      </c>
      <c r="B27" s="210">
        <v>46378</v>
      </c>
      <c r="C27" s="82"/>
      <c r="D27" s="83"/>
      <c r="E27" s="6"/>
      <c r="F27" s="15"/>
      <c r="G27" s="15"/>
      <c r="H27" s="29" t="str">
        <f t="shared" ref="H27" si="42">IF(K27&gt;0.417,1,"")</f>
        <v/>
      </c>
      <c r="I27" s="204" t="str">
        <f t="shared" ref="I27" si="43">IF(K27&lt;0.417,IF(K27&gt;0.25,1,""),"")</f>
        <v/>
      </c>
      <c r="K27" s="81">
        <f t="shared" ref="K27" si="44">M27-L27</f>
        <v>0</v>
      </c>
      <c r="L27" s="81">
        <f t="shared" ref="L27" si="45">C27</f>
        <v>0</v>
      </c>
      <c r="M27" s="81">
        <f t="shared" ref="M27" si="46">D27</f>
        <v>0</v>
      </c>
    </row>
    <row r="28" spans="1:13" ht="24" customHeight="1" thickBot="1" x14ac:dyDescent="0.3">
      <c r="A28" s="194" t="s">
        <v>40</v>
      </c>
      <c r="B28" s="210">
        <v>46379</v>
      </c>
      <c r="C28" s="164"/>
      <c r="D28" s="145"/>
      <c r="E28" s="165"/>
      <c r="F28" s="146"/>
      <c r="G28" s="146"/>
      <c r="H28" s="166" t="str">
        <f t="shared" ref="H28" si="47">IF(K28&gt;0.417,1,"")</f>
        <v/>
      </c>
      <c r="I28" s="215" t="str">
        <f t="shared" ref="I28" si="48">IF(K28&lt;0.417,IF(K28&gt;0.25,1,""),"")</f>
        <v/>
      </c>
      <c r="K28" s="81">
        <f t="shared" ref="K28" si="49">M28-L28</f>
        <v>0</v>
      </c>
      <c r="L28" s="81">
        <f t="shared" ref="L28" si="50">C28</f>
        <v>0</v>
      </c>
      <c r="M28" s="81">
        <f t="shared" ref="M28" si="51">D28</f>
        <v>0</v>
      </c>
    </row>
    <row r="29" spans="1:13" ht="24" customHeight="1" x14ac:dyDescent="0.25">
      <c r="A29" s="194" t="s">
        <v>34</v>
      </c>
      <c r="B29" s="210">
        <v>46380</v>
      </c>
      <c r="C29" s="100"/>
      <c r="D29" s="87"/>
      <c r="E29" s="25" t="s">
        <v>90</v>
      </c>
      <c r="F29" s="26"/>
      <c r="G29" s="26"/>
      <c r="H29" s="37"/>
      <c r="I29" s="27"/>
      <c r="K29" s="81"/>
      <c r="L29" s="81"/>
      <c r="M29" s="81"/>
    </row>
    <row r="30" spans="1:13" ht="24" customHeight="1" thickBot="1" x14ac:dyDescent="0.3">
      <c r="A30" s="194" t="s">
        <v>35</v>
      </c>
      <c r="B30" s="210">
        <v>46381</v>
      </c>
      <c r="C30" s="234"/>
      <c r="D30" s="99"/>
      <c r="E30" s="49" t="s">
        <v>91</v>
      </c>
      <c r="F30" s="45"/>
      <c r="G30" s="45"/>
      <c r="H30" s="46"/>
      <c r="I30" s="205"/>
      <c r="K30" s="81"/>
      <c r="L30" s="81"/>
      <c r="M30" s="81"/>
    </row>
    <row r="31" spans="1:13" ht="24" customHeight="1" x14ac:dyDescent="0.25">
      <c r="A31" s="144" t="s">
        <v>36</v>
      </c>
      <c r="B31" s="210">
        <v>46382</v>
      </c>
      <c r="C31" s="193"/>
      <c r="D31" s="102"/>
      <c r="E31" s="66" t="s">
        <v>92</v>
      </c>
      <c r="F31" s="67"/>
      <c r="G31" s="67"/>
      <c r="H31" s="175"/>
      <c r="I31" s="216"/>
      <c r="K31" s="81"/>
      <c r="L31" s="81"/>
      <c r="M31" s="81"/>
    </row>
    <row r="32" spans="1:13" ht="24" customHeight="1" thickBot="1" x14ac:dyDescent="0.3">
      <c r="A32" s="139" t="s">
        <v>37</v>
      </c>
      <c r="B32" s="210">
        <v>46383</v>
      </c>
      <c r="C32" s="109"/>
      <c r="D32" s="110"/>
      <c r="E32" s="184"/>
      <c r="F32" s="39"/>
      <c r="G32" s="39"/>
      <c r="H32" s="40"/>
      <c r="I32" s="41"/>
      <c r="K32" s="81"/>
      <c r="L32" s="81"/>
      <c r="M32" s="81"/>
    </row>
    <row r="33" spans="1:13" ht="24" customHeight="1" x14ac:dyDescent="0.25">
      <c r="A33" s="144" t="s">
        <v>38</v>
      </c>
      <c r="B33" s="210">
        <v>46384</v>
      </c>
      <c r="C33" s="164"/>
      <c r="D33" s="145"/>
      <c r="E33" s="165"/>
      <c r="F33" s="146"/>
      <c r="G33" s="146"/>
      <c r="H33" s="166" t="str">
        <f t="shared" ref="H33:H36" si="52">IF(K33&gt;0.417,1,"")</f>
        <v/>
      </c>
      <c r="I33" s="215" t="str">
        <f t="shared" ref="I33:I36" si="53">IF(K33&lt;0.417,IF(K33&gt;0.25,1,""),"")</f>
        <v/>
      </c>
      <c r="J33" s="54" t="s">
        <v>129</v>
      </c>
      <c r="K33" s="81">
        <f t="shared" ref="K33:K36" si="54">M33-L33</f>
        <v>0</v>
      </c>
      <c r="L33" s="81">
        <f t="shared" ref="L33:L36" si="55">C33</f>
        <v>0</v>
      </c>
      <c r="M33" s="81">
        <f t="shared" ref="M33:M36" si="56">D33</f>
        <v>0</v>
      </c>
    </row>
    <row r="34" spans="1:13" ht="24" customHeight="1" x14ac:dyDescent="0.25">
      <c r="A34" s="147" t="s">
        <v>39</v>
      </c>
      <c r="B34" s="210">
        <v>46385</v>
      </c>
      <c r="C34" s="82"/>
      <c r="D34" s="83"/>
      <c r="E34" s="6"/>
      <c r="F34" s="15"/>
      <c r="G34" s="15"/>
      <c r="H34" s="29" t="str">
        <f t="shared" ref="H34:H35" si="57">IF(K34&gt;0.417,1,"")</f>
        <v/>
      </c>
      <c r="I34" s="204" t="str">
        <f t="shared" ref="I34:I35" si="58">IF(K34&lt;0.417,IF(K34&gt;0.25,1,""),"")</f>
        <v/>
      </c>
      <c r="K34" s="81">
        <f t="shared" ref="K34:K35" si="59">M34-L34</f>
        <v>0</v>
      </c>
      <c r="L34" s="81">
        <f t="shared" ref="L34:L35" si="60">C34</f>
        <v>0</v>
      </c>
      <c r="M34" s="81">
        <f t="shared" ref="M34:M35" si="61">D34</f>
        <v>0</v>
      </c>
    </row>
    <row r="35" spans="1:13" ht="24" customHeight="1" x14ac:dyDescent="0.25">
      <c r="A35" s="147" t="s">
        <v>40</v>
      </c>
      <c r="B35" s="210">
        <v>46386</v>
      </c>
      <c r="C35" s="82"/>
      <c r="D35" s="83"/>
      <c r="E35" s="6"/>
      <c r="F35" s="15"/>
      <c r="G35" s="15"/>
      <c r="H35" s="29" t="str">
        <f t="shared" si="57"/>
        <v/>
      </c>
      <c r="I35" s="204" t="str">
        <f t="shared" si="58"/>
        <v/>
      </c>
      <c r="K35" s="81">
        <f t="shared" si="59"/>
        <v>0</v>
      </c>
      <c r="L35" s="81">
        <f t="shared" si="60"/>
        <v>0</v>
      </c>
      <c r="M35" s="81">
        <f t="shared" si="61"/>
        <v>0</v>
      </c>
    </row>
    <row r="36" spans="1:13" ht="24" customHeight="1" thickBot="1" x14ac:dyDescent="0.3">
      <c r="A36" s="147" t="s">
        <v>34</v>
      </c>
      <c r="B36" s="208">
        <v>46387</v>
      </c>
      <c r="C36" s="82"/>
      <c r="D36" s="83"/>
      <c r="E36" s="6"/>
      <c r="F36" s="15"/>
      <c r="G36" s="15"/>
      <c r="H36" s="29" t="str">
        <f t="shared" si="52"/>
        <v/>
      </c>
      <c r="I36" s="204" t="str">
        <f t="shared" si="53"/>
        <v/>
      </c>
      <c r="K36" s="81">
        <f t="shared" si="54"/>
        <v>0</v>
      </c>
      <c r="L36" s="81">
        <f t="shared" si="55"/>
        <v>0</v>
      </c>
      <c r="M36" s="81">
        <f t="shared" si="56"/>
        <v>0</v>
      </c>
    </row>
    <row r="37" spans="1:13" ht="18" customHeight="1" thickTop="1" x14ac:dyDescent="0.3">
      <c r="F37" s="74">
        <f>SUM(F6:F26)</f>
        <v>0</v>
      </c>
      <c r="G37" s="74">
        <f>SUM(G6:G26)</f>
        <v>0</v>
      </c>
      <c r="H37" s="74">
        <f>SUM(H6:H26)</f>
        <v>0</v>
      </c>
      <c r="I37" s="74">
        <f>SUM(I6:I26)</f>
        <v>0</v>
      </c>
      <c r="K37" s="155">
        <f>SUM(K6:K26)</f>
        <v>0</v>
      </c>
      <c r="L37" s="117"/>
    </row>
    <row r="38" spans="1:13" x14ac:dyDescent="0.3">
      <c r="F38" s="238">
        <f>(F37+G37)*Yhteenveto!$D$21</f>
        <v>0</v>
      </c>
      <c r="G38" s="239"/>
      <c r="H38" s="171">
        <f>Yhteenveto!$F$21*H37</f>
        <v>0</v>
      </c>
      <c r="I38" s="171">
        <f>Yhteenveto!$G$21*I37</f>
        <v>0</v>
      </c>
      <c r="J38" s="172">
        <f>SUM(F38:I38)</f>
        <v>0</v>
      </c>
    </row>
    <row r="39" spans="1:13" x14ac:dyDescent="0.3">
      <c r="G39" s="20"/>
      <c r="K39" s="23">
        <f>COUNTA(K6:K36)</f>
        <v>21</v>
      </c>
      <c r="L39" t="s">
        <v>99</v>
      </c>
    </row>
    <row r="40" spans="1:13" x14ac:dyDescent="0.3">
      <c r="G40" s="9"/>
      <c r="K40" s="23">
        <f>K39*7.5</f>
        <v>157.5</v>
      </c>
      <c r="L40" t="s">
        <v>98</v>
      </c>
    </row>
    <row r="41" spans="1:13" x14ac:dyDescent="0.3">
      <c r="E41" s="174" t="s">
        <v>121</v>
      </c>
      <c r="F41" s="211">
        <f>Marras!$F$42</f>
        <v>46356</v>
      </c>
      <c r="G41">
        <f>Marras!G42</f>
        <v>0</v>
      </c>
      <c r="H41" t="s">
        <v>6</v>
      </c>
      <c r="L41"/>
    </row>
    <row r="42" spans="1:13" x14ac:dyDescent="0.3">
      <c r="E42" s="174" t="s">
        <v>121</v>
      </c>
      <c r="F42" s="211">
        <f>B36</f>
        <v>46387</v>
      </c>
      <c r="G42" s="140"/>
      <c r="H42" t="s">
        <v>6</v>
      </c>
      <c r="L42"/>
    </row>
    <row r="43" spans="1:13" x14ac:dyDescent="0.3">
      <c r="E43" s="136" t="s">
        <v>109</v>
      </c>
      <c r="G43" s="135">
        <f>IF(G42&gt;0,G42-G41,0)</f>
        <v>0</v>
      </c>
      <c r="H43" t="s">
        <v>6</v>
      </c>
      <c r="L43"/>
    </row>
    <row r="44" spans="1:13" x14ac:dyDescent="0.3">
      <c r="E44" s="136" t="s">
        <v>110</v>
      </c>
      <c r="G44" s="135">
        <f>F37+G37</f>
        <v>0</v>
      </c>
      <c r="H44" s="137" t="e">
        <f>G44/G43</f>
        <v>#DIV/0!</v>
      </c>
    </row>
    <row r="45" spans="1:13" x14ac:dyDescent="0.3">
      <c r="E45" s="136" t="s">
        <v>111</v>
      </c>
      <c r="G45" s="135">
        <f>G43-G44</f>
        <v>0</v>
      </c>
      <c r="H45" s="137" t="e">
        <f>G45/G43</f>
        <v>#DIV/0!</v>
      </c>
    </row>
  </sheetData>
  <customSheetViews>
    <customSheetView guid="{E9DA6026-2258-4365-8B59-CF78043EB8B1}" fitToPage="1">
      <selection activeCell="K39" sqref="K39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M43"/>
  <sheetViews>
    <sheetView workbookViewId="0">
      <selection activeCell="D2" sqref="D2"/>
    </sheetView>
  </sheetViews>
  <sheetFormatPr defaultRowHeight="12.5" x14ac:dyDescent="0.25"/>
  <cols>
    <col min="1" max="1" width="5.54296875" customWidth="1"/>
    <col min="2" max="2" width="14.54296875" customWidth="1"/>
    <col min="3" max="7" width="12.6328125" customWidth="1"/>
    <col min="8" max="8" width="12.6328125" hidden="1" customWidth="1"/>
    <col min="9" max="9" width="24.36328125" customWidth="1"/>
  </cols>
  <sheetData>
    <row r="1" spans="1:13" ht="18" x14ac:dyDescent="0.4">
      <c r="A1" s="2" t="str">
        <f>Tammi!$B1</f>
        <v>Firma Oy</v>
      </c>
      <c r="D1" s="4" t="s">
        <v>130</v>
      </c>
      <c r="E1" s="4"/>
    </row>
    <row r="2" spans="1:13" ht="15.5" x14ac:dyDescent="0.35">
      <c r="A2" s="1" t="str">
        <f>Tammi!$B2</f>
        <v>Lähiosoite</v>
      </c>
      <c r="D2" s="3"/>
      <c r="E2" s="3"/>
    </row>
    <row r="3" spans="1:13" ht="15.5" x14ac:dyDescent="0.35">
      <c r="A3" s="1" t="str">
        <f>Tammi!$B3</f>
        <v>Postinro ja -paikka</v>
      </c>
      <c r="C3" s="79"/>
      <c r="D3" s="5" t="str">
        <f>Tammi!$E$3</f>
        <v>Etunimi Sukunimi</v>
      </c>
      <c r="E3" s="5"/>
    </row>
    <row r="5" spans="1:13" x14ac:dyDescent="0.25">
      <c r="D5" t="s">
        <v>104</v>
      </c>
      <c r="E5" t="s">
        <v>105</v>
      </c>
    </row>
    <row r="6" spans="1:13" ht="13" x14ac:dyDescent="0.3">
      <c r="B6" s="10" t="s">
        <v>20</v>
      </c>
      <c r="C6" s="10" t="s">
        <v>115</v>
      </c>
      <c r="D6" s="10" t="s">
        <v>6</v>
      </c>
      <c r="E6" s="10" t="s">
        <v>6</v>
      </c>
      <c r="F6" s="10" t="s">
        <v>22</v>
      </c>
      <c r="G6" s="10" t="s">
        <v>21</v>
      </c>
      <c r="H6" s="10" t="s">
        <v>107</v>
      </c>
      <c r="J6" s="10" t="s">
        <v>33</v>
      </c>
      <c r="L6" s="10" t="s">
        <v>100</v>
      </c>
      <c r="M6" s="24" t="s">
        <v>101</v>
      </c>
    </row>
    <row r="7" spans="1:13" x14ac:dyDescent="0.25">
      <c r="B7" t="s">
        <v>9</v>
      </c>
      <c r="C7" s="3">
        <f>COUNTA(Tammi!C6:C23)</f>
        <v>0</v>
      </c>
      <c r="D7" s="3">
        <f>+Tammi!F37</f>
        <v>0</v>
      </c>
      <c r="E7" s="3">
        <f>+Tammi!G37</f>
        <v>0</v>
      </c>
      <c r="F7" s="3">
        <f>+Tammi!H37</f>
        <v>0</v>
      </c>
      <c r="G7" s="3">
        <f>+Tammi!I37</f>
        <v>0</v>
      </c>
      <c r="H7" s="3" t="e">
        <f>+Tammi!#REF!</f>
        <v>#REF!</v>
      </c>
      <c r="J7" s="3">
        <f>+Tammi!K39</f>
        <v>20</v>
      </c>
      <c r="K7" s="120"/>
      <c r="L7" s="115">
        <f>+Tammi!K37</f>
        <v>0</v>
      </c>
      <c r="M7" s="120">
        <f>J7*7.5</f>
        <v>150</v>
      </c>
    </row>
    <row r="8" spans="1:13" x14ac:dyDescent="0.25">
      <c r="B8" t="s">
        <v>10</v>
      </c>
      <c r="C8" s="3">
        <f>COUNTA(Helmi!C6:C20)</f>
        <v>0</v>
      </c>
      <c r="D8" s="3">
        <f>+Helmi!F34</f>
        <v>0</v>
      </c>
      <c r="E8" s="3">
        <f>+Helmi!G34</f>
        <v>0</v>
      </c>
      <c r="F8" s="3">
        <f>+Helmi!H34</f>
        <v>0</v>
      </c>
      <c r="G8" s="3">
        <f>+Helmi!I34</f>
        <v>0</v>
      </c>
      <c r="H8" s="3" t="e">
        <f>+Helmi!#REF!</f>
        <v>#REF!</v>
      </c>
      <c r="J8" s="3">
        <f>+Helmi!K36</f>
        <v>20</v>
      </c>
      <c r="K8" s="120"/>
      <c r="L8" s="115">
        <f>+Helmi!K34</f>
        <v>0</v>
      </c>
      <c r="M8" s="120">
        <f t="shared" ref="M8:M18" si="0">J8*7.5</f>
        <v>150</v>
      </c>
    </row>
    <row r="9" spans="1:13" x14ac:dyDescent="0.25">
      <c r="B9" t="s">
        <v>11</v>
      </c>
      <c r="C9" s="3">
        <f>COUNTA(Maalis!C6:C36)</f>
        <v>0</v>
      </c>
      <c r="D9" s="3">
        <f>+Maalis!F37</f>
        <v>0</v>
      </c>
      <c r="E9" s="3">
        <f>+Maalis!G37</f>
        <v>0</v>
      </c>
      <c r="F9" s="3">
        <f>+Maalis!H37</f>
        <v>0</v>
      </c>
      <c r="G9" s="3">
        <f>+Maalis!I37</f>
        <v>0</v>
      </c>
      <c r="H9" s="3" t="e">
        <f>+Maalis!#REF!</f>
        <v>#REF!</v>
      </c>
      <c r="J9" s="3">
        <f>+Maalis!K39</f>
        <v>22</v>
      </c>
      <c r="K9" s="120"/>
      <c r="L9" s="115">
        <f>+Maalis!K37</f>
        <v>0</v>
      </c>
      <c r="M9" s="120">
        <f t="shared" si="0"/>
        <v>165</v>
      </c>
    </row>
    <row r="10" spans="1:13" x14ac:dyDescent="0.25">
      <c r="B10" t="s">
        <v>102</v>
      </c>
      <c r="C10" s="3">
        <f>COUNTA(Huhti!C6:C35)</f>
        <v>0</v>
      </c>
      <c r="D10" s="3">
        <f>+Huhti!F36</f>
        <v>0</v>
      </c>
      <c r="E10" s="3">
        <f>+Huhti!G36</f>
        <v>0</v>
      </c>
      <c r="F10" s="3">
        <f>+Huhti!H36</f>
        <v>0</v>
      </c>
      <c r="G10" s="57">
        <f>+Huhti!I36</f>
        <v>0</v>
      </c>
      <c r="H10" s="3" t="e">
        <f>+Huhti!#REF!</f>
        <v>#REF!</v>
      </c>
      <c r="J10" s="57">
        <f>+Huhti!K38</f>
        <v>20</v>
      </c>
      <c r="K10" s="120"/>
      <c r="L10" s="115">
        <f>+Huhti!K36</f>
        <v>0</v>
      </c>
      <c r="M10" s="120">
        <f t="shared" si="0"/>
        <v>150</v>
      </c>
    </row>
    <row r="11" spans="1:13" x14ac:dyDescent="0.25">
      <c r="B11" t="s">
        <v>12</v>
      </c>
      <c r="C11" s="3">
        <f>COUNTA(Touko!C6:C36)</f>
        <v>0</v>
      </c>
      <c r="D11" s="57">
        <f>+Touko!F37</f>
        <v>0</v>
      </c>
      <c r="E11" s="57">
        <f>+Touko!G37</f>
        <v>0</v>
      </c>
      <c r="F11" s="3">
        <f>+Touko!H37</f>
        <v>0</v>
      </c>
      <c r="G11" s="57">
        <f>+Touko!I37</f>
        <v>0</v>
      </c>
      <c r="H11" s="3" t="e">
        <f>+Touko!#REF!</f>
        <v>#REF!</v>
      </c>
      <c r="J11" s="57">
        <f>+Touko!K39</f>
        <v>19</v>
      </c>
      <c r="K11" s="120"/>
      <c r="L11" s="115">
        <f>+Touko!K37</f>
        <v>0</v>
      </c>
      <c r="M11" s="120">
        <f t="shared" si="0"/>
        <v>142.5</v>
      </c>
    </row>
    <row r="12" spans="1:13" x14ac:dyDescent="0.25">
      <c r="B12" t="s">
        <v>13</v>
      </c>
      <c r="C12" s="3">
        <f>COUNTA(Kesä!C6:C35)</f>
        <v>0</v>
      </c>
      <c r="D12" s="3">
        <f>+Kesä!F36</f>
        <v>0</v>
      </c>
      <c r="E12" s="3">
        <f>+Kesä!G36</f>
        <v>0</v>
      </c>
      <c r="F12" s="3">
        <f>+Kesä!H36</f>
        <v>0</v>
      </c>
      <c r="G12" s="3">
        <f>+Kesä!I36</f>
        <v>0</v>
      </c>
      <c r="H12" s="3">
        <f>+Kesä!J36</f>
        <v>0</v>
      </c>
      <c r="J12" s="3">
        <f>+Kesä!L38</f>
        <v>21</v>
      </c>
      <c r="K12" s="120"/>
      <c r="L12" s="115">
        <f>+Kesä!L36</f>
        <v>0</v>
      </c>
      <c r="M12" s="120">
        <f t="shared" si="0"/>
        <v>157.5</v>
      </c>
    </row>
    <row r="13" spans="1:13" x14ac:dyDescent="0.25">
      <c r="B13" t="s">
        <v>14</v>
      </c>
      <c r="C13" s="3">
        <f>COUNTA(Heinä!C6:C36)</f>
        <v>0</v>
      </c>
      <c r="D13" s="3">
        <f>+Heinä!F37</f>
        <v>0</v>
      </c>
      <c r="E13" s="3">
        <f>+Heinä!G37</f>
        <v>0</v>
      </c>
      <c r="F13" s="3">
        <f>+Heinä!H37</f>
        <v>0</v>
      </c>
      <c r="G13" s="3">
        <f>+Heinä!I37</f>
        <v>0</v>
      </c>
      <c r="H13" s="3" t="e">
        <f>+Heinä!#REF!</f>
        <v>#REF!</v>
      </c>
      <c r="J13" s="3">
        <f>+Heinä!K39</f>
        <v>23</v>
      </c>
      <c r="K13" s="120"/>
      <c r="L13" s="115">
        <f>+Heinä!K37</f>
        <v>0</v>
      </c>
      <c r="M13" s="120">
        <f t="shared" si="0"/>
        <v>172.5</v>
      </c>
    </row>
    <row r="14" spans="1:13" x14ac:dyDescent="0.25">
      <c r="B14" t="s">
        <v>15</v>
      </c>
      <c r="C14" s="3">
        <f>COUNTA(Elo!C6:C36)</f>
        <v>0</v>
      </c>
      <c r="D14" s="3">
        <f>+Elo!F37</f>
        <v>0</v>
      </c>
      <c r="E14" s="3">
        <f>+Elo!G37</f>
        <v>0</v>
      </c>
      <c r="F14" s="3">
        <f>+Elo!H37</f>
        <v>0</v>
      </c>
      <c r="G14" s="3">
        <f>+Elo!I37</f>
        <v>0</v>
      </c>
      <c r="H14" s="3" t="e">
        <f>+Elo!#REF!</f>
        <v>#REF!</v>
      </c>
      <c r="J14" s="3">
        <f>+Elo!K39</f>
        <v>21</v>
      </c>
      <c r="K14" s="120"/>
      <c r="L14" s="115">
        <f>+Elo!K37</f>
        <v>0</v>
      </c>
      <c r="M14" s="120">
        <f t="shared" si="0"/>
        <v>157.5</v>
      </c>
    </row>
    <row r="15" spans="1:13" x14ac:dyDescent="0.25">
      <c r="B15" t="s">
        <v>16</v>
      </c>
      <c r="C15" s="3">
        <f>COUNTA(Syys!C6:C24)</f>
        <v>0</v>
      </c>
      <c r="D15" s="3">
        <f>+Syys!F36</f>
        <v>0</v>
      </c>
      <c r="E15" s="3">
        <f>+Syys!G36</f>
        <v>0</v>
      </c>
      <c r="F15" s="3">
        <f>+Syys!H36</f>
        <v>0</v>
      </c>
      <c r="G15" s="3">
        <f>+Syys!I36</f>
        <v>0</v>
      </c>
      <c r="H15" s="3" t="e">
        <f>+Syys!#REF!</f>
        <v>#REF!</v>
      </c>
      <c r="J15" s="3">
        <f>+Syys!K38</f>
        <v>22</v>
      </c>
      <c r="K15" s="120"/>
      <c r="L15" s="115">
        <f>+Syys!K36</f>
        <v>0</v>
      </c>
      <c r="M15" s="120">
        <f t="shared" si="0"/>
        <v>165</v>
      </c>
    </row>
    <row r="16" spans="1:13" x14ac:dyDescent="0.25">
      <c r="B16" t="s">
        <v>17</v>
      </c>
      <c r="C16" s="3">
        <f>COUNTA(Loka!C6:C36)</f>
        <v>0</v>
      </c>
      <c r="D16" s="3">
        <f>+Loka!F37</f>
        <v>0</v>
      </c>
      <c r="E16" s="3">
        <f>+Loka!G37</f>
        <v>0</v>
      </c>
      <c r="F16" s="3">
        <f>+Loka!H37</f>
        <v>0</v>
      </c>
      <c r="G16" s="57">
        <f>+Loka!I37</f>
        <v>0</v>
      </c>
      <c r="H16" s="3" t="e">
        <f>+Loka!#REF!</f>
        <v>#REF!</v>
      </c>
      <c r="J16" s="3">
        <f>+Loka!K39</f>
        <v>22</v>
      </c>
      <c r="K16" s="120"/>
      <c r="L16" s="115">
        <f>+Loka!K37</f>
        <v>0</v>
      </c>
      <c r="M16" s="120">
        <f t="shared" si="0"/>
        <v>165</v>
      </c>
    </row>
    <row r="17" spans="2:13" x14ac:dyDescent="0.25">
      <c r="B17" t="s">
        <v>18</v>
      </c>
      <c r="C17" s="3">
        <f>COUNTA(Marras!C6:C35)</f>
        <v>0</v>
      </c>
      <c r="D17" s="3">
        <f>+Marras!F36</f>
        <v>0</v>
      </c>
      <c r="E17" s="3">
        <f>+Marras!G36</f>
        <v>0</v>
      </c>
      <c r="F17" s="3">
        <f>+Marras!H36</f>
        <v>0</v>
      </c>
      <c r="G17" s="57">
        <f>+Marras!I36</f>
        <v>0</v>
      </c>
      <c r="H17" s="3" t="e">
        <f>+Marras!#REF!</f>
        <v>#REF!</v>
      </c>
      <c r="J17" s="3">
        <f>+Marras!K38</f>
        <v>21</v>
      </c>
      <c r="K17" s="120"/>
      <c r="L17" s="115">
        <f>+Marras!K36</f>
        <v>0</v>
      </c>
      <c r="M17" s="120">
        <f t="shared" si="0"/>
        <v>157.5</v>
      </c>
    </row>
    <row r="18" spans="2:13" x14ac:dyDescent="0.25">
      <c r="B18" t="s">
        <v>19</v>
      </c>
      <c r="C18" s="3">
        <f>COUNTA(Joulu!C6:C26)</f>
        <v>0</v>
      </c>
      <c r="D18" s="3">
        <f>+Joulu!F37</f>
        <v>0</v>
      </c>
      <c r="E18" s="3">
        <f>+Joulu!G37</f>
        <v>0</v>
      </c>
      <c r="F18" s="3">
        <f>+Joulu!H37</f>
        <v>0</v>
      </c>
      <c r="G18" s="57">
        <f>+Joulu!I37</f>
        <v>0</v>
      </c>
      <c r="H18" s="3" t="e">
        <f>+Joulu!#REF!</f>
        <v>#REF!</v>
      </c>
      <c r="J18" s="3">
        <f>+Joulu!K39</f>
        <v>21</v>
      </c>
      <c r="K18" s="120"/>
      <c r="L18" s="115">
        <f>+Joulu!K37</f>
        <v>0</v>
      </c>
      <c r="M18" s="120">
        <f t="shared" si="0"/>
        <v>157.5</v>
      </c>
    </row>
    <row r="19" spans="2:13" x14ac:dyDescent="0.25">
      <c r="B19" s="12" t="s">
        <v>23</v>
      </c>
      <c r="C19" s="13">
        <f t="shared" ref="C19:H19" si="1">SUM(C7:C18)</f>
        <v>0</v>
      </c>
      <c r="D19" s="13">
        <f t="shared" si="1"/>
        <v>0</v>
      </c>
      <c r="E19" s="13">
        <f t="shared" si="1"/>
        <v>0</v>
      </c>
      <c r="F19" s="13">
        <f t="shared" si="1"/>
        <v>0</v>
      </c>
      <c r="G19" s="13">
        <f t="shared" si="1"/>
        <v>0</v>
      </c>
      <c r="H19" s="13" t="e">
        <f t="shared" si="1"/>
        <v>#REF!</v>
      </c>
      <c r="J19" s="13">
        <f>SUM(J7:J18)</f>
        <v>252</v>
      </c>
      <c r="K19" s="13"/>
      <c r="L19" s="157">
        <f>SUM(L7:L18)</f>
        <v>0</v>
      </c>
      <c r="M19" s="13">
        <f>SUM(M7:M18)</f>
        <v>1890</v>
      </c>
    </row>
    <row r="21" spans="2:13" x14ac:dyDescent="0.25">
      <c r="B21" t="s">
        <v>26</v>
      </c>
      <c r="D21" s="11">
        <v>0.55000000000000004</v>
      </c>
      <c r="E21" s="11">
        <v>0.55000000000000004</v>
      </c>
      <c r="F21" s="11">
        <v>54</v>
      </c>
      <c r="G21" s="11">
        <v>25</v>
      </c>
      <c r="H21" s="11"/>
      <c r="I21" s="177"/>
    </row>
    <row r="22" spans="2:13" x14ac:dyDescent="0.25">
      <c r="B22" s="12" t="s">
        <v>24</v>
      </c>
      <c r="C22" s="12"/>
      <c r="D22" s="13">
        <f>+D19*D21</f>
        <v>0</v>
      </c>
      <c r="E22" s="13">
        <f>+E19*E21</f>
        <v>0</v>
      </c>
      <c r="F22" s="13">
        <f>+F19*F21</f>
        <v>0</v>
      </c>
      <c r="G22" s="13">
        <f>+G19*G21</f>
        <v>0</v>
      </c>
      <c r="H22" s="13" t="e">
        <f>+H19*H21</f>
        <v>#REF!</v>
      </c>
    </row>
    <row r="24" spans="2:13" ht="13" x14ac:dyDescent="0.3">
      <c r="B24" s="23" t="s">
        <v>32</v>
      </c>
      <c r="C24" s="24"/>
      <c r="H24" s="24" t="e">
        <f>SUM(D22:H22)</f>
        <v>#REF!</v>
      </c>
    </row>
    <row r="26" spans="2:13" ht="13" x14ac:dyDescent="0.3">
      <c r="B26" s="23" t="s">
        <v>109</v>
      </c>
      <c r="E26" s="135">
        <f>Tammi!G43+Helmi!G42+Maalis!G43+Huhti!G43+Touko!G43+Kesä!G43+Heinä!G43+Elo!G43+Syys!G43+Loka!G43+Marras!G43+Joulu!G43</f>
        <v>0</v>
      </c>
      <c r="F26" t="s">
        <v>6</v>
      </c>
    </row>
    <row r="27" spans="2:13" ht="13" x14ac:dyDescent="0.3">
      <c r="B27" s="23" t="s">
        <v>110</v>
      </c>
      <c r="E27" s="135">
        <f>Tammi!G44+Helmi!G43+Maalis!G44+Huhti!G44+Touko!G44+Kesä!G44+Heinä!G44+Elo!G44+Syys!G44+Loka!G44+Marras!G44+Joulu!G44</f>
        <v>0</v>
      </c>
      <c r="F27" s="137" t="e">
        <f>E27/E26</f>
        <v>#DIV/0!</v>
      </c>
    </row>
    <row r="28" spans="2:13" ht="13" x14ac:dyDescent="0.3">
      <c r="B28" s="23" t="s">
        <v>111</v>
      </c>
      <c r="E28" s="135">
        <f>Tammi!G45+Helmi!G44+Maalis!G45+Huhti!G45+Touko!G45+Kesä!G45+Heinä!G45+Elo!G45+Syys!G45+Loka!G45+Marras!G45+Joulu!G45</f>
        <v>0</v>
      </c>
      <c r="F28" s="137" t="e">
        <f>E28/E26</f>
        <v>#DIV/0!</v>
      </c>
    </row>
    <row r="35" spans="2:3" x14ac:dyDescent="0.25">
      <c r="B35" t="s">
        <v>25</v>
      </c>
      <c r="C35" t="s">
        <v>96</v>
      </c>
    </row>
    <row r="36" spans="2:3" x14ac:dyDescent="0.25">
      <c r="C36" t="s">
        <v>97</v>
      </c>
    </row>
    <row r="38" spans="2:3" x14ac:dyDescent="0.25">
      <c r="B38" t="s">
        <v>27</v>
      </c>
      <c r="C38" s="177" t="s">
        <v>126</v>
      </c>
    </row>
    <row r="40" spans="2:3" x14ac:dyDescent="0.25">
      <c r="B40" t="s">
        <v>27</v>
      </c>
      <c r="C40" t="s">
        <v>28</v>
      </c>
    </row>
    <row r="41" spans="2:3" x14ac:dyDescent="0.25">
      <c r="C41" t="s">
        <v>29</v>
      </c>
    </row>
    <row r="42" spans="2:3" x14ac:dyDescent="0.25">
      <c r="C42" t="s">
        <v>30</v>
      </c>
    </row>
    <row r="43" spans="2:3" x14ac:dyDescent="0.25">
      <c r="C43" t="s">
        <v>31</v>
      </c>
    </row>
  </sheetData>
  <customSheetViews>
    <customSheetView guid="{E9DA6026-2258-4365-8B59-CF78043EB8B1}" fitToPage="1" hiddenColumns="1">
      <selection activeCell="D2" sqref="D2"/>
      <pageMargins left="0.39370078740157483" right="0.39370078740157483" top="0.59055118110236227" bottom="0.59055118110236227" header="0.39370078740157483" footer="0.39370078740157483"/>
      <printOptions gridLines="1"/>
      <pageSetup paperSize="9" scale="94" orientation="landscape" r:id="rId1"/>
      <headerFooter alignWithMargins="0"/>
    </customSheetView>
  </customSheetViews>
  <phoneticPr fontId="0" type="noConversion"/>
  <printOptions gridLines="1"/>
  <pageMargins left="0.39370078740157483" right="0.39370078740157483" top="0.59055118110236227" bottom="0.59055118110236227" header="0.39370078740157483" footer="0.39370078740157483"/>
  <pageSetup paperSize="9" scale="94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44"/>
  <sheetViews>
    <sheetView workbookViewId="0">
      <selection activeCell="E7" sqref="E7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9" width="10.6328125" customWidth="1"/>
    <col min="11" max="11" width="8.6328125" style="23" customWidth="1"/>
    <col min="12" max="12" width="7.453125" style="23" bestFit="1" customWidth="1"/>
    <col min="13" max="15" width="9.08984375" customWidth="1"/>
  </cols>
  <sheetData>
    <row r="1" spans="1:15" ht="18" customHeight="1" x14ac:dyDescent="0.4">
      <c r="B1" s="2" t="str">
        <f>Tammi!$B1</f>
        <v>Firma Oy</v>
      </c>
      <c r="E1" s="4" t="str">
        <f>Tammi!$E1</f>
        <v>MATKARAPORTTI</v>
      </c>
    </row>
    <row r="2" spans="1:15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2026</v>
      </c>
    </row>
    <row r="3" spans="1:15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2</v>
      </c>
    </row>
    <row r="4" spans="1:15" ht="15.5" thickBot="1" x14ac:dyDescent="0.35">
      <c r="B4" s="2"/>
    </row>
    <row r="5" spans="1:15" ht="27" customHeight="1" thickBot="1" x14ac:dyDescent="0.3">
      <c r="A5" s="48"/>
      <c r="B5" s="58" t="s">
        <v>2</v>
      </c>
      <c r="C5" s="111" t="s">
        <v>3</v>
      </c>
      <c r="D5" s="111" t="s">
        <v>4</v>
      </c>
      <c r="E5" s="59" t="s">
        <v>5</v>
      </c>
      <c r="F5" s="59" t="s">
        <v>6</v>
      </c>
      <c r="G5" s="59" t="s">
        <v>113</v>
      </c>
      <c r="H5" s="59" t="s">
        <v>7</v>
      </c>
      <c r="I5" s="214" t="s">
        <v>8</v>
      </c>
      <c r="K5" s="116" t="s">
        <v>112</v>
      </c>
      <c r="L5" s="115" t="str">
        <f t="shared" ref="L5:M5" si="0">C5</f>
        <v>alku klo</v>
      </c>
      <c r="M5" s="115" t="str">
        <f t="shared" si="0"/>
        <v>loppu klo</v>
      </c>
    </row>
    <row r="6" spans="1:15" ht="24" customHeight="1" thickBot="1" x14ac:dyDescent="0.3">
      <c r="A6" s="32" t="s">
        <v>37</v>
      </c>
      <c r="B6" s="208">
        <v>46054</v>
      </c>
      <c r="C6" s="187"/>
      <c r="D6" s="104"/>
      <c r="E6" s="33"/>
      <c r="F6" s="34"/>
      <c r="G6" s="34"/>
      <c r="H6" s="40" t="str">
        <f t="shared" ref="H6:H11" si="1">IF(K6&gt;0.417,1,"")</f>
        <v/>
      </c>
      <c r="I6" s="41" t="str">
        <f t="shared" ref="I6:I11" si="2">IF(K6&lt;0.417,IF(K6&gt;0.25,1,""),"")</f>
        <v/>
      </c>
      <c r="K6" s="81"/>
      <c r="L6" s="81"/>
      <c r="M6" s="81"/>
    </row>
    <row r="7" spans="1:15" ht="24" customHeight="1" x14ac:dyDescent="0.25">
      <c r="A7" s="53" t="s">
        <v>38</v>
      </c>
      <c r="B7" s="208">
        <v>46055</v>
      </c>
      <c r="C7" s="114"/>
      <c r="D7" s="105"/>
      <c r="E7" s="63"/>
      <c r="F7" s="64"/>
      <c r="G7" s="64"/>
      <c r="H7" s="73" t="str">
        <f t="shared" si="1"/>
        <v/>
      </c>
      <c r="I7" s="212" t="str">
        <f t="shared" si="2"/>
        <v/>
      </c>
      <c r="J7" s="54" t="s">
        <v>46</v>
      </c>
      <c r="K7" s="81">
        <f>M7-L7</f>
        <v>0</v>
      </c>
      <c r="L7" s="81">
        <f t="shared" ref="L7:M11" si="3">C7</f>
        <v>0</v>
      </c>
      <c r="M7" s="81">
        <f t="shared" si="3"/>
        <v>0</v>
      </c>
    </row>
    <row r="8" spans="1:15" ht="24" customHeight="1" x14ac:dyDescent="0.25">
      <c r="A8" s="147" t="s">
        <v>39</v>
      </c>
      <c r="B8" s="208">
        <v>46056</v>
      </c>
      <c r="C8" s="92"/>
      <c r="D8" s="83"/>
      <c r="E8" s="6"/>
      <c r="F8" s="15"/>
      <c r="G8" s="15"/>
      <c r="H8" s="29" t="str">
        <f t="shared" si="1"/>
        <v/>
      </c>
      <c r="I8" s="204" t="str">
        <f t="shared" si="2"/>
        <v/>
      </c>
      <c r="J8" s="42"/>
      <c r="K8" s="81">
        <f>M8-L8</f>
        <v>0</v>
      </c>
      <c r="L8" s="81">
        <f t="shared" si="3"/>
        <v>0</v>
      </c>
      <c r="M8" s="81">
        <f t="shared" si="3"/>
        <v>0</v>
      </c>
    </row>
    <row r="9" spans="1:15" ht="24" customHeight="1" x14ac:dyDescent="0.25">
      <c r="A9" s="147" t="s">
        <v>40</v>
      </c>
      <c r="B9" s="208">
        <v>46057</v>
      </c>
      <c r="C9" s="92"/>
      <c r="D9" s="83"/>
      <c r="E9" s="6"/>
      <c r="F9" s="15"/>
      <c r="G9" s="15"/>
      <c r="H9" s="29" t="str">
        <f t="shared" si="1"/>
        <v/>
      </c>
      <c r="I9" s="204" t="str">
        <f t="shared" si="2"/>
        <v/>
      </c>
      <c r="J9" s="42"/>
      <c r="K9" s="81">
        <f>M9-L9</f>
        <v>0</v>
      </c>
      <c r="L9" s="81">
        <f t="shared" si="3"/>
        <v>0</v>
      </c>
      <c r="M9" s="81">
        <f t="shared" si="3"/>
        <v>0</v>
      </c>
    </row>
    <row r="10" spans="1:15" ht="24" customHeight="1" x14ac:dyDescent="0.25">
      <c r="A10" s="147" t="s">
        <v>34</v>
      </c>
      <c r="B10" s="208">
        <v>46058</v>
      </c>
      <c r="C10" s="92"/>
      <c r="D10" s="83"/>
      <c r="E10" s="6"/>
      <c r="F10" s="15"/>
      <c r="G10" s="15"/>
      <c r="H10" s="29" t="str">
        <f t="shared" si="1"/>
        <v/>
      </c>
      <c r="I10" s="204" t="str">
        <f t="shared" si="2"/>
        <v/>
      </c>
      <c r="J10" s="42"/>
      <c r="K10" s="81">
        <f>M10-L10</f>
        <v>0</v>
      </c>
      <c r="L10" s="81">
        <f t="shared" si="3"/>
        <v>0</v>
      </c>
      <c r="M10" s="81">
        <f t="shared" si="3"/>
        <v>0</v>
      </c>
    </row>
    <row r="11" spans="1:15" ht="24" customHeight="1" thickBot="1" x14ac:dyDescent="0.3">
      <c r="A11" s="147" t="s">
        <v>35</v>
      </c>
      <c r="B11" s="208">
        <v>46059</v>
      </c>
      <c r="C11" s="95"/>
      <c r="D11" s="85"/>
      <c r="E11" s="7"/>
      <c r="F11" s="22"/>
      <c r="G11" s="22"/>
      <c r="H11" s="47" t="str">
        <f t="shared" si="1"/>
        <v/>
      </c>
      <c r="I11" s="203" t="str">
        <f t="shared" si="2"/>
        <v/>
      </c>
      <c r="J11" s="42"/>
      <c r="K11" s="81">
        <f>M11-L11</f>
        <v>0</v>
      </c>
      <c r="L11" s="81">
        <f t="shared" si="3"/>
        <v>0</v>
      </c>
      <c r="M11" s="81">
        <f t="shared" si="3"/>
        <v>0</v>
      </c>
    </row>
    <row r="12" spans="1:15" ht="24" customHeight="1" x14ac:dyDescent="0.3">
      <c r="A12" s="144" t="s">
        <v>36</v>
      </c>
      <c r="B12" s="208">
        <v>46060</v>
      </c>
      <c r="C12" s="186"/>
      <c r="D12" s="99"/>
      <c r="E12" s="49"/>
      <c r="F12" s="45"/>
      <c r="G12" s="45"/>
      <c r="H12" s="46" t="str">
        <f>IF(K12&gt;0.417,1,"")</f>
        <v/>
      </c>
      <c r="I12" s="205" t="str">
        <f>IF(K12&lt;0.417,IF(K12&gt;0.25,1,""),"")</f>
        <v/>
      </c>
      <c r="J12" s="42"/>
      <c r="M12" s="81"/>
      <c r="N12" s="81"/>
      <c r="O12" s="81"/>
    </row>
    <row r="13" spans="1:15" ht="24" customHeight="1" thickBot="1" x14ac:dyDescent="0.35">
      <c r="A13" s="32" t="s">
        <v>37</v>
      </c>
      <c r="B13" s="208">
        <v>46061</v>
      </c>
      <c r="C13" s="113"/>
      <c r="D13" s="110"/>
      <c r="E13" s="38"/>
      <c r="F13" s="39"/>
      <c r="G13" s="39"/>
      <c r="H13" s="40" t="str">
        <f>IF(K13&gt;0.417,1,"")</f>
        <v/>
      </c>
      <c r="I13" s="41" t="str">
        <f>IF(K13&lt;0.417,IF(K13&gt;0.25,1,""),"")</f>
        <v/>
      </c>
      <c r="J13" s="42"/>
      <c r="M13" s="81"/>
      <c r="N13" s="81"/>
      <c r="O13" s="81"/>
    </row>
    <row r="14" spans="1:15" ht="24" customHeight="1" x14ac:dyDescent="0.25">
      <c r="A14" s="53" t="s">
        <v>38</v>
      </c>
      <c r="B14" s="208">
        <v>46062</v>
      </c>
      <c r="C14" s="96"/>
      <c r="D14" s="91"/>
      <c r="E14" s="43"/>
      <c r="F14" s="19"/>
      <c r="G14" s="19"/>
      <c r="H14" s="44" t="str">
        <f t="shared" ref="H14:H16" si="4">IF(K14&gt;0.417,1,"")</f>
        <v/>
      </c>
      <c r="I14" s="202" t="str">
        <f t="shared" ref="I14:I16" si="5">IF(K14&lt;0.417,IF(K14&gt;0.25,1,""),"")</f>
        <v/>
      </c>
      <c r="J14" s="54" t="s">
        <v>47</v>
      </c>
      <c r="K14" s="81">
        <f>M14-L14</f>
        <v>0</v>
      </c>
      <c r="L14" s="81">
        <f t="shared" ref="L14:M18" si="6">C14</f>
        <v>0</v>
      </c>
      <c r="M14" s="81">
        <f t="shared" si="6"/>
        <v>0</v>
      </c>
    </row>
    <row r="15" spans="1:15" ht="24" customHeight="1" x14ac:dyDescent="0.25">
      <c r="A15" s="147" t="s">
        <v>39</v>
      </c>
      <c r="B15" s="208">
        <v>46063</v>
      </c>
      <c r="C15" s="82"/>
      <c r="D15" s="83"/>
      <c r="E15" s="6"/>
      <c r="F15" s="15"/>
      <c r="G15" s="15"/>
      <c r="H15" s="29" t="str">
        <f t="shared" ref="H15" si="7">IF(K15&gt;0.417,1,"")</f>
        <v/>
      </c>
      <c r="I15" s="204" t="str">
        <f t="shared" si="5"/>
        <v/>
      </c>
      <c r="J15" s="42"/>
      <c r="K15" s="81">
        <f>M15-L15</f>
        <v>0</v>
      </c>
      <c r="L15" s="81">
        <f t="shared" si="6"/>
        <v>0</v>
      </c>
      <c r="M15" s="81">
        <f t="shared" si="6"/>
        <v>0</v>
      </c>
    </row>
    <row r="16" spans="1:15" ht="24" customHeight="1" x14ac:dyDescent="0.25">
      <c r="A16" s="147" t="s">
        <v>40</v>
      </c>
      <c r="B16" s="208">
        <v>46064</v>
      </c>
      <c r="C16" s="82"/>
      <c r="D16" s="83"/>
      <c r="E16" s="6"/>
      <c r="F16" s="15"/>
      <c r="G16" s="15"/>
      <c r="H16" s="29" t="str">
        <f t="shared" si="4"/>
        <v/>
      </c>
      <c r="I16" s="204" t="str">
        <f t="shared" si="5"/>
        <v/>
      </c>
      <c r="J16" s="42"/>
      <c r="K16" s="81">
        <f>M16-L16</f>
        <v>0</v>
      </c>
      <c r="L16" s="81">
        <f t="shared" si="6"/>
        <v>0</v>
      </c>
      <c r="M16" s="81">
        <f t="shared" si="6"/>
        <v>0</v>
      </c>
    </row>
    <row r="17" spans="1:13" ht="24" customHeight="1" x14ac:dyDescent="0.25">
      <c r="A17" s="147" t="s">
        <v>34</v>
      </c>
      <c r="B17" s="208">
        <v>46065</v>
      </c>
      <c r="C17" s="82"/>
      <c r="D17" s="83"/>
      <c r="E17" s="6"/>
      <c r="F17" s="15"/>
      <c r="G17" s="15"/>
      <c r="H17" s="29" t="str">
        <f t="shared" ref="H17:H18" si="8">IF(K17&gt;0.417,1,"")</f>
        <v/>
      </c>
      <c r="I17" s="204" t="str">
        <f t="shared" ref="I17:I18" si="9">IF(K17&lt;0.417,IF(K17&gt;0.25,1,""),"")</f>
        <v/>
      </c>
      <c r="J17" s="42"/>
      <c r="K17" s="81">
        <f>M17-L17</f>
        <v>0</v>
      </c>
      <c r="L17" s="81">
        <f t="shared" si="6"/>
        <v>0</v>
      </c>
      <c r="M17" s="81">
        <f t="shared" si="6"/>
        <v>0</v>
      </c>
    </row>
    <row r="18" spans="1:13" ht="24" customHeight="1" thickBot="1" x14ac:dyDescent="0.3">
      <c r="A18" s="147" t="s">
        <v>35</v>
      </c>
      <c r="B18" s="208">
        <v>46066</v>
      </c>
      <c r="C18" s="84"/>
      <c r="D18" s="85"/>
      <c r="E18" s="7"/>
      <c r="F18" s="22"/>
      <c r="G18" s="22"/>
      <c r="H18" s="47" t="str">
        <f t="shared" si="8"/>
        <v/>
      </c>
      <c r="I18" s="203" t="str">
        <f t="shared" si="9"/>
        <v/>
      </c>
      <c r="J18" s="42"/>
      <c r="K18" s="81">
        <f>M18-L18</f>
        <v>0</v>
      </c>
      <c r="L18" s="81">
        <f t="shared" si="6"/>
        <v>0</v>
      </c>
      <c r="M18" s="81">
        <f t="shared" si="6"/>
        <v>0</v>
      </c>
    </row>
    <row r="19" spans="1:13" ht="24" customHeight="1" x14ac:dyDescent="0.3">
      <c r="A19" s="144" t="s">
        <v>36</v>
      </c>
      <c r="B19" s="208">
        <v>46067</v>
      </c>
      <c r="C19" s="100"/>
      <c r="D19" s="87"/>
      <c r="E19" s="25"/>
      <c r="F19" s="26"/>
      <c r="G19" s="26"/>
      <c r="H19" s="37" t="str">
        <f>IF(K19&gt;0.417,1,"")</f>
        <v/>
      </c>
      <c r="I19" s="27" t="str">
        <f>IF(K19&lt;0.417,IF(K19&gt;0.25,1,""),"")</f>
        <v/>
      </c>
      <c r="J19" s="42"/>
      <c r="M19" s="81"/>
    </row>
    <row r="20" spans="1:13" ht="24" customHeight="1" thickBot="1" x14ac:dyDescent="0.35">
      <c r="A20" s="194" t="s">
        <v>37</v>
      </c>
      <c r="B20" s="208">
        <v>46068</v>
      </c>
      <c r="C20" s="109"/>
      <c r="D20" s="110"/>
      <c r="E20" s="38"/>
      <c r="F20" s="39"/>
      <c r="G20" s="39"/>
      <c r="H20" s="40" t="str">
        <f>IF(K20&gt;0.417,1,"")</f>
        <v/>
      </c>
      <c r="I20" s="41" t="str">
        <f>IF(K20&lt;0.417,IF(K20&gt;0.25,1,""),"")</f>
        <v/>
      </c>
      <c r="J20" s="42"/>
      <c r="M20" s="81"/>
    </row>
    <row r="21" spans="1:13" ht="24" customHeight="1" x14ac:dyDescent="0.25">
      <c r="A21" s="53" t="s">
        <v>38</v>
      </c>
      <c r="B21" s="208">
        <v>46069</v>
      </c>
      <c r="C21" s="96"/>
      <c r="D21" s="91"/>
      <c r="E21" s="43"/>
      <c r="F21" s="19"/>
      <c r="G21" s="19"/>
      <c r="H21" s="44" t="str">
        <f t="shared" ref="H21:H22" si="10">IF(K21&gt;0.417,1,"")</f>
        <v/>
      </c>
      <c r="I21" s="202" t="str">
        <f t="shared" ref="I21:I22" si="11">IF(K21&lt;0.417,IF(K21&gt;0.25,1,""),"")</f>
        <v/>
      </c>
      <c r="J21" s="54" t="s">
        <v>48</v>
      </c>
      <c r="K21" s="81">
        <f>M21-L21</f>
        <v>0</v>
      </c>
      <c r="L21" s="81">
        <f t="shared" ref="L21:L22" si="12">C21</f>
        <v>0</v>
      </c>
      <c r="M21" s="81">
        <f t="shared" ref="M21:M22" si="13">D21</f>
        <v>0</v>
      </c>
    </row>
    <row r="22" spans="1:13" ht="24" customHeight="1" x14ac:dyDescent="0.25">
      <c r="A22" s="147" t="s">
        <v>39</v>
      </c>
      <c r="B22" s="208">
        <v>46070</v>
      </c>
      <c r="C22" s="213"/>
      <c r="D22" s="103"/>
      <c r="E22" s="30"/>
      <c r="F22" s="31"/>
      <c r="G22" s="31"/>
      <c r="H22" s="73" t="str">
        <f t="shared" si="10"/>
        <v/>
      </c>
      <c r="I22" s="212" t="str">
        <f t="shared" si="11"/>
        <v/>
      </c>
      <c r="J22" s="42"/>
      <c r="K22" s="81">
        <f>M22-L22</f>
        <v>0</v>
      </c>
      <c r="L22" s="81">
        <f t="shared" si="12"/>
        <v>0</v>
      </c>
      <c r="M22" s="81">
        <f t="shared" si="13"/>
        <v>0</v>
      </c>
    </row>
    <row r="23" spans="1:13" ht="24" customHeight="1" x14ac:dyDescent="0.25">
      <c r="A23" s="147" t="s">
        <v>40</v>
      </c>
      <c r="B23" s="208">
        <v>46071</v>
      </c>
      <c r="C23" s="213"/>
      <c r="D23" s="103"/>
      <c r="E23" s="30"/>
      <c r="F23" s="31"/>
      <c r="G23" s="31"/>
      <c r="H23" s="73" t="str">
        <f t="shared" ref="H23" si="14">IF(K23&gt;0.417,1,"")</f>
        <v/>
      </c>
      <c r="I23" s="212" t="str">
        <f t="shared" ref="I23" si="15">IF(K23&lt;0.417,IF(K23&gt;0.25,1,""),"")</f>
        <v/>
      </c>
      <c r="J23" s="42"/>
      <c r="K23" s="81">
        <f>M23-L23</f>
        <v>0</v>
      </c>
      <c r="L23" s="81">
        <f t="shared" ref="L23:L25" si="16">C23</f>
        <v>0</v>
      </c>
      <c r="M23" s="81">
        <f t="shared" ref="M23:M25" si="17">D23</f>
        <v>0</v>
      </c>
    </row>
    <row r="24" spans="1:13" ht="24" customHeight="1" x14ac:dyDescent="0.25">
      <c r="A24" s="147" t="s">
        <v>34</v>
      </c>
      <c r="B24" s="208">
        <v>46072</v>
      </c>
      <c r="C24" s="213"/>
      <c r="D24" s="103"/>
      <c r="E24" s="30"/>
      <c r="F24" s="31"/>
      <c r="G24" s="31"/>
      <c r="H24" s="73" t="str">
        <f t="shared" ref="H24:H25" si="18">IF(K24&gt;0.417,1,"")</f>
        <v/>
      </c>
      <c r="I24" s="212" t="str">
        <f t="shared" ref="I24:I25" si="19">IF(K24&lt;0.417,IF(K24&gt;0.25,1,""),"")</f>
        <v/>
      </c>
      <c r="J24" s="42"/>
      <c r="K24" s="81">
        <f>M24-L24</f>
        <v>0</v>
      </c>
      <c r="L24" s="81">
        <f>C24</f>
        <v>0</v>
      </c>
      <c r="M24" s="81">
        <f>D24</f>
        <v>0</v>
      </c>
    </row>
    <row r="25" spans="1:13" ht="24" customHeight="1" thickBot="1" x14ac:dyDescent="0.3">
      <c r="A25" s="147" t="s">
        <v>35</v>
      </c>
      <c r="B25" s="208">
        <v>46073</v>
      </c>
      <c r="C25" s="213"/>
      <c r="D25" s="103"/>
      <c r="E25" s="30"/>
      <c r="F25" s="31"/>
      <c r="G25" s="31"/>
      <c r="H25" s="73" t="str">
        <f t="shared" si="18"/>
        <v/>
      </c>
      <c r="I25" s="212" t="str">
        <f t="shared" si="19"/>
        <v/>
      </c>
      <c r="J25" s="42"/>
      <c r="K25" s="81">
        <f>M25-L25</f>
        <v>0</v>
      </c>
      <c r="L25" s="81">
        <f t="shared" si="16"/>
        <v>0</v>
      </c>
      <c r="M25" s="81">
        <f t="shared" si="17"/>
        <v>0</v>
      </c>
    </row>
    <row r="26" spans="1:13" ht="24" customHeight="1" x14ac:dyDescent="0.3">
      <c r="A26" s="144" t="s">
        <v>36</v>
      </c>
      <c r="B26" s="208">
        <v>46074</v>
      </c>
      <c r="C26" s="100"/>
      <c r="D26" s="87"/>
      <c r="E26" s="25"/>
      <c r="F26" s="26"/>
      <c r="G26" s="26"/>
      <c r="H26" s="37" t="str">
        <f>IF(K26&gt;0.417,1,"")</f>
        <v/>
      </c>
      <c r="I26" s="27" t="str">
        <f>IF(K26&lt;0.417,IF(K26&gt;0.25,1,""),"")</f>
        <v/>
      </c>
      <c r="J26" s="42"/>
      <c r="M26" s="81"/>
    </row>
    <row r="27" spans="1:13" ht="24" customHeight="1" thickBot="1" x14ac:dyDescent="0.35">
      <c r="A27" s="194" t="s">
        <v>37</v>
      </c>
      <c r="B27" s="208">
        <v>46075</v>
      </c>
      <c r="C27" s="182"/>
      <c r="D27" s="104"/>
      <c r="E27" s="33"/>
      <c r="F27" s="34"/>
      <c r="G27" s="34"/>
      <c r="H27" s="176" t="str">
        <f>IF(K27&gt;0.417,1,"")</f>
        <v/>
      </c>
      <c r="I27" s="35" t="str">
        <f>IF(K27&lt;0.417,IF(K27&gt;0.25,1,""),"")</f>
        <v/>
      </c>
      <c r="J27" s="42"/>
      <c r="M27" s="81"/>
    </row>
    <row r="28" spans="1:13" ht="24" customHeight="1" x14ac:dyDescent="0.25">
      <c r="A28" s="53" t="s">
        <v>38</v>
      </c>
      <c r="B28" s="208">
        <v>46076</v>
      </c>
      <c r="C28" s="121"/>
      <c r="D28" s="105"/>
      <c r="E28" s="63"/>
      <c r="F28" s="64"/>
      <c r="G28" s="64"/>
      <c r="H28" s="173" t="str">
        <f t="shared" ref="H28:H32" si="20">IF(K28&gt;0.417,1,"")</f>
        <v/>
      </c>
      <c r="I28" s="206" t="str">
        <f t="shared" ref="I28:I32" si="21">IF(K28&lt;0.417,IF(K28&gt;0.25,1,""),"")</f>
        <v/>
      </c>
      <c r="J28" s="54" t="s">
        <v>49</v>
      </c>
      <c r="K28" s="81">
        <f>M28-L28</f>
        <v>0</v>
      </c>
      <c r="L28" s="81">
        <f t="shared" ref="L28:L32" si="22">C28</f>
        <v>0</v>
      </c>
      <c r="M28" s="81">
        <f t="shared" ref="M28:M32" si="23">D28</f>
        <v>0</v>
      </c>
    </row>
    <row r="29" spans="1:13" ht="24" customHeight="1" x14ac:dyDescent="0.25">
      <c r="A29" s="147" t="s">
        <v>39</v>
      </c>
      <c r="B29" s="208">
        <v>46077</v>
      </c>
      <c r="C29" s="82"/>
      <c r="D29" s="83"/>
      <c r="E29" s="6"/>
      <c r="F29" s="15"/>
      <c r="G29" s="15"/>
      <c r="H29" s="29" t="str">
        <f t="shared" ref="H29" si="24">IF(K29&gt;0.417,1,"")</f>
        <v/>
      </c>
      <c r="I29" s="204" t="str">
        <f t="shared" ref="I29" si="25">IF(K29&lt;0.417,IF(K29&gt;0.25,1,""),"")</f>
        <v/>
      </c>
      <c r="J29" s="42"/>
      <c r="K29" s="81">
        <f>M29-L29</f>
        <v>0</v>
      </c>
      <c r="L29" s="81">
        <f t="shared" ref="L29" si="26">C29</f>
        <v>0</v>
      </c>
      <c r="M29" s="81">
        <f t="shared" ref="M29" si="27">D29</f>
        <v>0</v>
      </c>
    </row>
    <row r="30" spans="1:13" ht="24" customHeight="1" x14ac:dyDescent="0.25">
      <c r="A30" s="147" t="s">
        <v>40</v>
      </c>
      <c r="B30" s="208">
        <v>46078</v>
      </c>
      <c r="C30" s="82"/>
      <c r="D30" s="83"/>
      <c r="E30" s="6"/>
      <c r="F30" s="15"/>
      <c r="G30" s="15"/>
      <c r="H30" s="29" t="str">
        <f t="shared" si="20"/>
        <v/>
      </c>
      <c r="I30" s="204" t="str">
        <f t="shared" si="21"/>
        <v/>
      </c>
      <c r="J30" s="42"/>
      <c r="K30" s="81">
        <f>M30-L30</f>
        <v>0</v>
      </c>
      <c r="L30" s="81">
        <f t="shared" si="22"/>
        <v>0</v>
      </c>
      <c r="M30" s="81">
        <f t="shared" si="23"/>
        <v>0</v>
      </c>
    </row>
    <row r="31" spans="1:13" ht="24" customHeight="1" x14ac:dyDescent="0.25">
      <c r="A31" s="147" t="s">
        <v>34</v>
      </c>
      <c r="B31" s="208">
        <v>46079</v>
      </c>
      <c r="C31" s="82"/>
      <c r="D31" s="83"/>
      <c r="E31" s="6"/>
      <c r="F31" s="15"/>
      <c r="G31" s="15"/>
      <c r="H31" s="29" t="str">
        <f t="shared" si="20"/>
        <v/>
      </c>
      <c r="I31" s="204" t="str">
        <f t="shared" si="21"/>
        <v/>
      </c>
      <c r="J31" s="42"/>
      <c r="K31" s="81">
        <f>M31-L31</f>
        <v>0</v>
      </c>
      <c r="L31" s="81">
        <f t="shared" si="22"/>
        <v>0</v>
      </c>
      <c r="M31" s="81">
        <f t="shared" si="23"/>
        <v>0</v>
      </c>
    </row>
    <row r="32" spans="1:13" ht="24" customHeight="1" thickBot="1" x14ac:dyDescent="0.3">
      <c r="A32" s="147" t="s">
        <v>35</v>
      </c>
      <c r="B32" s="208">
        <v>46080</v>
      </c>
      <c r="C32" s="82"/>
      <c r="D32" s="83"/>
      <c r="E32" s="6"/>
      <c r="F32" s="15"/>
      <c r="G32" s="15"/>
      <c r="H32" s="29" t="str">
        <f t="shared" si="20"/>
        <v/>
      </c>
      <c r="I32" s="204" t="str">
        <f t="shared" si="21"/>
        <v/>
      </c>
      <c r="J32" s="42"/>
      <c r="K32" s="81">
        <f>M32-L32</f>
        <v>0</v>
      </c>
      <c r="L32" s="81">
        <f t="shared" si="22"/>
        <v>0</v>
      </c>
      <c r="M32" s="81">
        <f t="shared" si="23"/>
        <v>0</v>
      </c>
    </row>
    <row r="33" spans="1:15" ht="24" customHeight="1" thickBot="1" x14ac:dyDescent="0.35">
      <c r="A33" s="144" t="s">
        <v>36</v>
      </c>
      <c r="B33" s="208">
        <v>46081</v>
      </c>
      <c r="C33" s="100"/>
      <c r="D33" s="87"/>
      <c r="E33" s="25"/>
      <c r="F33" s="26"/>
      <c r="G33" s="26"/>
      <c r="H33" s="37" t="str">
        <f>IF(K33&gt;0.417,1,"")</f>
        <v/>
      </c>
      <c r="I33" s="27" t="str">
        <f>IF(K33&lt;0.417,IF(K33&gt;0.25,1,""),"")</f>
        <v/>
      </c>
      <c r="J33" s="42"/>
      <c r="M33" s="81"/>
    </row>
    <row r="34" spans="1:15" ht="18" customHeight="1" thickTop="1" x14ac:dyDescent="0.3">
      <c r="F34" s="74">
        <f>SUM(F6:F33)</f>
        <v>0</v>
      </c>
      <c r="G34" s="74">
        <f>SUM(G6:G33)</f>
        <v>0</v>
      </c>
      <c r="H34" s="74">
        <f>SUM(H6:H33)</f>
        <v>0</v>
      </c>
      <c r="I34" s="74">
        <f>SUM(I6:I33)</f>
        <v>0</v>
      </c>
      <c r="K34" s="158">
        <f>SUM(K6:K33)</f>
        <v>0</v>
      </c>
      <c r="L34" s="117"/>
      <c r="M34" s="81"/>
      <c r="N34" s="81"/>
      <c r="O34" s="81"/>
    </row>
    <row r="35" spans="1:15" x14ac:dyDescent="0.3">
      <c r="F35" s="238">
        <f>(F34+G34)*Yhteenveto!$D$21</f>
        <v>0</v>
      </c>
      <c r="G35" s="239"/>
      <c r="H35" s="171">
        <f>Yhteenveto!$F$21*H34</f>
        <v>0</v>
      </c>
      <c r="I35" s="171">
        <f>Yhteenveto!$G$21*I34</f>
        <v>0</v>
      </c>
      <c r="J35" s="172">
        <f>SUM(F35:I35)</f>
        <v>0</v>
      </c>
      <c r="M35" s="81"/>
      <c r="N35" s="81"/>
      <c r="O35" s="81"/>
    </row>
    <row r="36" spans="1:15" x14ac:dyDescent="0.3">
      <c r="G36" s="20"/>
      <c r="K36" s="23">
        <f>COUNTA(K6:K33)</f>
        <v>20</v>
      </c>
      <c r="L36" t="s">
        <v>99</v>
      </c>
    </row>
    <row r="37" spans="1:15" x14ac:dyDescent="0.3">
      <c r="G37" s="9"/>
      <c r="K37" s="23">
        <f>K36*7.5</f>
        <v>150</v>
      </c>
      <c r="L37" t="s">
        <v>98</v>
      </c>
    </row>
    <row r="40" spans="1:15" x14ac:dyDescent="0.3">
      <c r="E40" s="174" t="s">
        <v>121</v>
      </c>
      <c r="F40" s="211">
        <f>Tammi!$F$42</f>
        <v>46053</v>
      </c>
      <c r="G40">
        <f>Tammi!G42</f>
        <v>0</v>
      </c>
      <c r="H40" t="s">
        <v>6</v>
      </c>
    </row>
    <row r="41" spans="1:15" x14ac:dyDescent="0.3">
      <c r="E41" s="174" t="s">
        <v>121</v>
      </c>
      <c r="F41" s="211">
        <f>B33</f>
        <v>46081</v>
      </c>
      <c r="G41" s="140"/>
      <c r="H41" t="s">
        <v>6</v>
      </c>
    </row>
    <row r="42" spans="1:15" x14ac:dyDescent="0.3">
      <c r="E42" s="136" t="s">
        <v>109</v>
      </c>
      <c r="G42" s="135">
        <f>IF(G41&gt;0,G41-G40,0)</f>
        <v>0</v>
      </c>
      <c r="H42" t="s">
        <v>6</v>
      </c>
    </row>
    <row r="43" spans="1:15" x14ac:dyDescent="0.3">
      <c r="E43" s="136" t="s">
        <v>110</v>
      </c>
      <c r="G43" s="135">
        <f>F34+G34</f>
        <v>0</v>
      </c>
      <c r="H43" s="137" t="e">
        <f>G43/G42</f>
        <v>#DIV/0!</v>
      </c>
    </row>
    <row r="44" spans="1:15" x14ac:dyDescent="0.3">
      <c r="E44" s="136" t="s">
        <v>111</v>
      </c>
      <c r="G44" s="135">
        <f>G42-G43</f>
        <v>0</v>
      </c>
      <c r="H44" s="137" t="e">
        <f>G44/G42</f>
        <v>#DIV/0!</v>
      </c>
    </row>
  </sheetData>
  <customSheetViews>
    <customSheetView guid="{E9DA6026-2258-4365-8B59-CF78043EB8B1}" fitToPage="1">
      <selection activeCell="G40" sqref="G40"/>
      <pageMargins left="0.39370078740157483" right="0.39370078740157483" top="0.59055118110236227" bottom="0.59055118110236227" header="0.39370078740157483" footer="0.39370078740157483"/>
      <pageSetup paperSize="9" scale="94" orientation="portrait" r:id="rId1"/>
      <headerFooter alignWithMargins="0"/>
    </customSheetView>
  </customSheetViews>
  <mergeCells count="1">
    <mergeCell ref="F35:G35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94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5"/>
  <sheetViews>
    <sheetView zoomScaleNormal="100" workbookViewId="0">
      <selection activeCell="E7" sqref="E7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8" width="10.54296875" customWidth="1"/>
    <col min="9" max="9" width="10.90625" customWidth="1"/>
    <col min="10" max="10" width="9.54296875" customWidth="1"/>
    <col min="11" max="11" width="8.08984375" style="23" bestFit="1" customWidth="1"/>
    <col min="12" max="12" width="7.36328125" style="23" bestFit="1" customWidth="1"/>
    <col min="13" max="13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2026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3</v>
      </c>
    </row>
    <row r="4" spans="1:13" ht="15.5" thickBot="1" x14ac:dyDescent="0.35">
      <c r="B4" s="2"/>
    </row>
    <row r="5" spans="1:13" ht="26.5" thickBot="1" x14ac:dyDescent="0.3">
      <c r="A5" s="65"/>
      <c r="B5" s="58" t="s">
        <v>2</v>
      </c>
      <c r="C5" s="111" t="s">
        <v>3</v>
      </c>
      <c r="D5" s="111" t="s">
        <v>4</v>
      </c>
      <c r="E5" s="59" t="s">
        <v>5</v>
      </c>
      <c r="F5" s="59" t="s">
        <v>6</v>
      </c>
      <c r="G5" s="59" t="s">
        <v>113</v>
      </c>
      <c r="H5" s="59" t="s">
        <v>7</v>
      </c>
      <c r="I5" s="214" t="s">
        <v>8</v>
      </c>
      <c r="K5" s="116" t="s">
        <v>112</v>
      </c>
      <c r="L5" s="115" t="str">
        <f t="shared" ref="L5:M5" si="0">C5</f>
        <v>alku klo</v>
      </c>
      <c r="M5" s="116" t="str">
        <f t="shared" si="0"/>
        <v>loppu klo</v>
      </c>
    </row>
    <row r="6" spans="1:13" ht="24" customHeight="1" thickBot="1" x14ac:dyDescent="0.3">
      <c r="A6" s="132" t="s">
        <v>37</v>
      </c>
      <c r="B6" s="208">
        <v>46082</v>
      </c>
      <c r="C6" s="113"/>
      <c r="D6" s="110"/>
      <c r="E6" s="38"/>
      <c r="F6" s="39"/>
      <c r="G6" s="39"/>
      <c r="H6" s="40" t="str">
        <f t="shared" ref="H6:H17" si="1">IF(K6&gt;0.417,1,"")</f>
        <v/>
      </c>
      <c r="I6" s="41" t="str">
        <f t="shared" ref="I6:I17" si="2">IF(K6&lt;0.417,IF(K6&gt;0.25,1,""),"")</f>
        <v/>
      </c>
      <c r="K6" s="81"/>
      <c r="L6" s="81"/>
      <c r="M6" s="81"/>
    </row>
    <row r="7" spans="1:13" ht="24" customHeight="1" x14ac:dyDescent="0.25">
      <c r="A7" s="53" t="s">
        <v>38</v>
      </c>
      <c r="B7" s="208">
        <v>46083</v>
      </c>
      <c r="C7" s="185"/>
      <c r="D7" s="103"/>
      <c r="E7" s="30"/>
      <c r="F7" s="31"/>
      <c r="G7" s="31"/>
      <c r="H7" s="73" t="str">
        <f t="shared" si="1"/>
        <v/>
      </c>
      <c r="I7" s="212" t="str">
        <f t="shared" si="2"/>
        <v/>
      </c>
      <c r="J7" s="54" t="s">
        <v>50</v>
      </c>
      <c r="K7" s="81">
        <f t="shared" ref="K7:K14" si="3">M7-L7</f>
        <v>0</v>
      </c>
      <c r="L7" s="81">
        <f t="shared" ref="L7:M11" si="4">C7</f>
        <v>0</v>
      </c>
      <c r="M7" s="81">
        <f t="shared" si="4"/>
        <v>0</v>
      </c>
    </row>
    <row r="8" spans="1:13" ht="24" customHeight="1" x14ac:dyDescent="0.25">
      <c r="A8" s="32" t="s">
        <v>39</v>
      </c>
      <c r="B8" s="208">
        <v>46084</v>
      </c>
      <c r="C8" s="92"/>
      <c r="D8" s="83"/>
      <c r="E8" s="6"/>
      <c r="F8" s="15"/>
      <c r="G8" s="15"/>
      <c r="H8" s="29" t="str">
        <f t="shared" si="1"/>
        <v/>
      </c>
      <c r="I8" s="204" t="str">
        <f t="shared" si="2"/>
        <v/>
      </c>
      <c r="K8" s="81">
        <f t="shared" si="3"/>
        <v>0</v>
      </c>
      <c r="L8" s="81">
        <f t="shared" si="4"/>
        <v>0</v>
      </c>
      <c r="M8" s="81">
        <f t="shared" si="4"/>
        <v>0</v>
      </c>
    </row>
    <row r="9" spans="1:13" ht="24" customHeight="1" x14ac:dyDescent="0.25">
      <c r="A9" s="61" t="s">
        <v>40</v>
      </c>
      <c r="B9" s="208">
        <v>46085</v>
      </c>
      <c r="C9" s="92"/>
      <c r="D9" s="83"/>
      <c r="E9" s="6"/>
      <c r="F9" s="29"/>
      <c r="G9" s="29"/>
      <c r="H9" s="29" t="str">
        <f t="shared" si="1"/>
        <v/>
      </c>
      <c r="I9" s="204" t="str">
        <f t="shared" si="2"/>
        <v/>
      </c>
      <c r="K9" s="81">
        <f t="shared" si="3"/>
        <v>0</v>
      </c>
      <c r="L9" s="81">
        <f t="shared" si="4"/>
        <v>0</v>
      </c>
      <c r="M9" s="81">
        <f t="shared" si="4"/>
        <v>0</v>
      </c>
    </row>
    <row r="10" spans="1:13" ht="24" customHeight="1" x14ac:dyDescent="0.25">
      <c r="A10" s="72" t="s">
        <v>34</v>
      </c>
      <c r="B10" s="208">
        <v>46086</v>
      </c>
      <c r="C10" s="92"/>
      <c r="D10" s="83"/>
      <c r="E10" s="6"/>
      <c r="F10" s="29"/>
      <c r="G10" s="29"/>
      <c r="H10" s="29" t="str">
        <f t="shared" si="1"/>
        <v/>
      </c>
      <c r="I10" s="204" t="str">
        <f t="shared" si="2"/>
        <v/>
      </c>
      <c r="K10" s="81">
        <f t="shared" si="3"/>
        <v>0</v>
      </c>
      <c r="L10" s="81">
        <f t="shared" si="4"/>
        <v>0</v>
      </c>
      <c r="M10" s="81">
        <f t="shared" si="4"/>
        <v>0</v>
      </c>
    </row>
    <row r="11" spans="1:13" ht="24" customHeight="1" thickBot="1" x14ac:dyDescent="0.3">
      <c r="A11" s="134" t="s">
        <v>35</v>
      </c>
      <c r="B11" s="208">
        <v>46087</v>
      </c>
      <c r="C11" s="112"/>
      <c r="D11" s="98"/>
      <c r="E11" s="60"/>
      <c r="F11" s="69"/>
      <c r="G11" s="69"/>
      <c r="H11" s="47" t="str">
        <f t="shared" si="1"/>
        <v/>
      </c>
      <c r="I11" s="203" t="str">
        <f t="shared" si="2"/>
        <v/>
      </c>
      <c r="K11" s="81">
        <f t="shared" si="3"/>
        <v>0</v>
      </c>
      <c r="L11" s="81">
        <f t="shared" si="4"/>
        <v>0</v>
      </c>
      <c r="M11" s="81">
        <f t="shared" si="4"/>
        <v>0</v>
      </c>
    </row>
    <row r="12" spans="1:13" ht="24" customHeight="1" x14ac:dyDescent="0.25">
      <c r="A12" s="144" t="s">
        <v>36</v>
      </c>
      <c r="B12" s="208">
        <v>46088</v>
      </c>
      <c r="C12" s="86"/>
      <c r="D12" s="87"/>
      <c r="E12" s="25"/>
      <c r="F12" s="26"/>
      <c r="G12" s="26"/>
      <c r="H12" s="46" t="str">
        <f t="shared" si="1"/>
        <v/>
      </c>
      <c r="I12" s="205" t="str">
        <f t="shared" si="2"/>
        <v/>
      </c>
      <c r="K12" s="81"/>
      <c r="L12" s="81"/>
      <c r="M12" s="81"/>
    </row>
    <row r="13" spans="1:13" ht="24" customHeight="1" thickBot="1" x14ac:dyDescent="0.3">
      <c r="A13" s="139" t="s">
        <v>37</v>
      </c>
      <c r="B13" s="208">
        <v>46089</v>
      </c>
      <c r="C13" s="113"/>
      <c r="D13" s="110"/>
      <c r="E13" s="38"/>
      <c r="F13" s="39"/>
      <c r="G13" s="39"/>
      <c r="H13" s="40" t="str">
        <f t="shared" si="1"/>
        <v/>
      </c>
      <c r="I13" s="41" t="str">
        <f t="shared" si="2"/>
        <v/>
      </c>
      <c r="K13" s="81"/>
      <c r="L13" s="81"/>
      <c r="M13" s="81"/>
    </row>
    <row r="14" spans="1:13" ht="24" customHeight="1" x14ac:dyDescent="0.25">
      <c r="A14" s="144" t="s">
        <v>38</v>
      </c>
      <c r="B14" s="208">
        <v>46090</v>
      </c>
      <c r="C14" s="164"/>
      <c r="D14" s="145"/>
      <c r="E14" s="148"/>
      <c r="F14" s="146"/>
      <c r="G14" s="146"/>
      <c r="H14" s="73" t="str">
        <f t="shared" si="1"/>
        <v/>
      </c>
      <c r="I14" s="212" t="str">
        <f t="shared" si="2"/>
        <v/>
      </c>
      <c r="J14" s="54" t="s">
        <v>51</v>
      </c>
      <c r="K14" s="81">
        <f t="shared" si="3"/>
        <v>0</v>
      </c>
      <c r="L14" s="81">
        <f t="shared" ref="L14:M18" si="5">C14</f>
        <v>0</v>
      </c>
      <c r="M14" s="81">
        <f t="shared" si="5"/>
        <v>0</v>
      </c>
    </row>
    <row r="15" spans="1:13" ht="24" customHeight="1" x14ac:dyDescent="0.25">
      <c r="A15" s="147" t="s">
        <v>39</v>
      </c>
      <c r="B15" s="208">
        <v>46091</v>
      </c>
      <c r="C15" s="92"/>
      <c r="D15" s="83"/>
      <c r="E15" s="6"/>
      <c r="F15" s="29"/>
      <c r="G15" s="29"/>
      <c r="H15" s="29" t="str">
        <f t="shared" si="1"/>
        <v/>
      </c>
      <c r="I15" s="204" t="str">
        <f t="shared" si="2"/>
        <v/>
      </c>
      <c r="K15" s="81">
        <f>M15-L15</f>
        <v>0</v>
      </c>
      <c r="L15" s="81">
        <f t="shared" si="5"/>
        <v>0</v>
      </c>
      <c r="M15" s="81">
        <f t="shared" si="5"/>
        <v>0</v>
      </c>
    </row>
    <row r="16" spans="1:13" ht="24" customHeight="1" x14ac:dyDescent="0.25">
      <c r="A16" s="147" t="s">
        <v>40</v>
      </c>
      <c r="B16" s="208">
        <v>46092</v>
      </c>
      <c r="C16" s="92"/>
      <c r="D16" s="83"/>
      <c r="E16" s="6"/>
      <c r="F16" s="29"/>
      <c r="G16" s="29"/>
      <c r="H16" s="29" t="str">
        <f t="shared" si="1"/>
        <v/>
      </c>
      <c r="I16" s="204" t="str">
        <f t="shared" si="2"/>
        <v/>
      </c>
      <c r="K16" s="81">
        <f>M16-L16</f>
        <v>0</v>
      </c>
      <c r="L16" s="81">
        <f t="shared" si="5"/>
        <v>0</v>
      </c>
      <c r="M16" s="81">
        <f t="shared" si="5"/>
        <v>0</v>
      </c>
    </row>
    <row r="17" spans="1:13" ht="24" customHeight="1" x14ac:dyDescent="0.25">
      <c r="A17" s="147" t="s">
        <v>34</v>
      </c>
      <c r="B17" s="208">
        <v>46093</v>
      </c>
      <c r="C17" s="82"/>
      <c r="D17" s="83"/>
      <c r="E17" s="6"/>
      <c r="F17" s="29"/>
      <c r="G17" s="29"/>
      <c r="H17" s="28" t="str">
        <f t="shared" si="1"/>
        <v/>
      </c>
      <c r="I17" s="207" t="str">
        <f t="shared" si="2"/>
        <v/>
      </c>
      <c r="K17" s="81">
        <f>M17-L17</f>
        <v>0</v>
      </c>
      <c r="L17" s="81">
        <f t="shared" si="5"/>
        <v>0</v>
      </c>
      <c r="M17" s="81">
        <f t="shared" si="5"/>
        <v>0</v>
      </c>
    </row>
    <row r="18" spans="1:13" ht="24" customHeight="1" thickBot="1" x14ac:dyDescent="0.3">
      <c r="A18" s="139" t="s">
        <v>35</v>
      </c>
      <c r="B18" s="208">
        <v>46094</v>
      </c>
      <c r="C18" s="112"/>
      <c r="D18" s="98"/>
      <c r="E18" s="60"/>
      <c r="F18" s="69"/>
      <c r="G18" s="69"/>
      <c r="H18" s="47" t="str">
        <f t="shared" ref="H18" si="6">IF(K18&gt;0.417,1,"")</f>
        <v/>
      </c>
      <c r="I18" s="203" t="str">
        <f t="shared" ref="I18" si="7">IF(K18&lt;0.417,IF(K18&gt;0.25,1,""),"")</f>
        <v/>
      </c>
      <c r="K18" s="81">
        <f t="shared" ref="K18" si="8">M18-L18</f>
        <v>0</v>
      </c>
      <c r="L18" s="81">
        <f t="shared" si="5"/>
        <v>0</v>
      </c>
      <c r="M18" s="81">
        <f t="shared" si="5"/>
        <v>0</v>
      </c>
    </row>
    <row r="19" spans="1:13" ht="24" customHeight="1" x14ac:dyDescent="0.25">
      <c r="A19" s="144" t="s">
        <v>36</v>
      </c>
      <c r="B19" s="208">
        <v>46095</v>
      </c>
      <c r="C19" s="100"/>
      <c r="D19" s="87"/>
      <c r="E19" s="25"/>
      <c r="F19" s="26"/>
      <c r="G19" s="26"/>
      <c r="H19" s="37" t="str">
        <f t="shared" ref="H19" si="9">IF(K19&gt;0.417,1,"")</f>
        <v/>
      </c>
      <c r="I19" s="27" t="str">
        <f t="shared" ref="I19" si="10">IF(K19&lt;0.417,IF(K19&gt;0.25,1,""),"")</f>
        <v/>
      </c>
      <c r="K19" s="81"/>
      <c r="L19" s="81"/>
      <c r="M19" s="81"/>
    </row>
    <row r="20" spans="1:13" ht="24" customHeight="1" thickBot="1" x14ac:dyDescent="0.3">
      <c r="A20" s="230" t="s">
        <v>37</v>
      </c>
      <c r="B20" s="208">
        <v>46096</v>
      </c>
      <c r="C20" s="109"/>
      <c r="D20" s="110"/>
      <c r="E20" s="38"/>
      <c r="F20" s="39"/>
      <c r="G20" s="39"/>
      <c r="H20" s="40" t="str">
        <f t="shared" ref="H20:H21" si="11">IF(K20&gt;0.417,1,"")</f>
        <v/>
      </c>
      <c r="I20" s="41" t="str">
        <f t="shared" ref="I20:I21" si="12">IF(K20&lt;0.417,IF(K20&gt;0.25,1,""),"")</f>
        <v/>
      </c>
      <c r="K20" s="81"/>
      <c r="L20" s="81"/>
      <c r="M20" s="81"/>
    </row>
    <row r="21" spans="1:13" ht="24" customHeight="1" x14ac:dyDescent="0.25">
      <c r="A21" s="144" t="s">
        <v>38</v>
      </c>
      <c r="B21" s="208">
        <v>46097</v>
      </c>
      <c r="C21" s="96"/>
      <c r="D21" s="91"/>
      <c r="E21" s="14"/>
      <c r="F21" s="19"/>
      <c r="G21" s="19"/>
      <c r="H21" s="73" t="str">
        <f t="shared" si="11"/>
        <v/>
      </c>
      <c r="I21" s="212" t="str">
        <f t="shared" si="12"/>
        <v/>
      </c>
      <c r="J21" s="54" t="s">
        <v>52</v>
      </c>
      <c r="K21" s="81">
        <f>M21-L21</f>
        <v>0</v>
      </c>
      <c r="L21" s="81">
        <f>C21</f>
        <v>0</v>
      </c>
      <c r="M21" s="81">
        <f>D21</f>
        <v>0</v>
      </c>
    </row>
    <row r="22" spans="1:13" ht="24" customHeight="1" x14ac:dyDescent="0.25">
      <c r="A22" s="147" t="s">
        <v>39</v>
      </c>
      <c r="B22" s="208">
        <v>46098</v>
      </c>
      <c r="C22" s="213"/>
      <c r="D22" s="103"/>
      <c r="E22" s="30"/>
      <c r="F22" s="73"/>
      <c r="G22" s="73"/>
      <c r="H22" s="73" t="str">
        <f>IF(K22&gt;0.417,1,"")</f>
        <v/>
      </c>
      <c r="I22" s="212" t="str">
        <f>IF(K22&lt;0.417,IF(K22&gt;0.25,1,""),"")</f>
        <v/>
      </c>
      <c r="K22" s="81">
        <f>M22-L22</f>
        <v>0</v>
      </c>
      <c r="L22" s="81">
        <f>C22</f>
        <v>0</v>
      </c>
      <c r="M22" s="81">
        <f>D22</f>
        <v>0</v>
      </c>
    </row>
    <row r="23" spans="1:13" ht="24" customHeight="1" x14ac:dyDescent="0.25">
      <c r="A23" s="147" t="s">
        <v>40</v>
      </c>
      <c r="B23" s="208">
        <v>46099</v>
      </c>
      <c r="C23" s="82"/>
      <c r="D23" s="83"/>
      <c r="E23" s="6"/>
      <c r="F23" s="29"/>
      <c r="G23" s="29"/>
      <c r="H23" s="29" t="str">
        <f>IF(K23&gt;0.417,1,"")</f>
        <v/>
      </c>
      <c r="I23" s="204" t="str">
        <f>IF(K23&lt;0.417,IF(K23&gt;0.25,1,""),"")</f>
        <v/>
      </c>
      <c r="K23" s="81">
        <f>M23-L23</f>
        <v>0</v>
      </c>
      <c r="L23" s="81">
        <f t="shared" ref="L23" si="13">C23</f>
        <v>0</v>
      </c>
      <c r="M23" s="81">
        <f t="shared" ref="M23" si="14">D23</f>
        <v>0</v>
      </c>
    </row>
    <row r="24" spans="1:13" ht="24" customHeight="1" x14ac:dyDescent="0.25">
      <c r="A24" s="147" t="s">
        <v>34</v>
      </c>
      <c r="B24" s="208">
        <v>46100</v>
      </c>
      <c r="C24" s="82"/>
      <c r="D24" s="83"/>
      <c r="E24" s="6"/>
      <c r="F24" s="29"/>
      <c r="G24" s="29"/>
      <c r="H24" s="29" t="str">
        <f>IF(K24&gt;0.417,1,"")</f>
        <v/>
      </c>
      <c r="I24" s="204" t="str">
        <f>IF(K24&lt;0.417,IF(K24&gt;0.25,1,""),"")</f>
        <v/>
      </c>
      <c r="K24" s="81">
        <f>M24-L24</f>
        <v>0</v>
      </c>
      <c r="L24" s="81">
        <f t="shared" ref="L24:L25" si="15">C24</f>
        <v>0</v>
      </c>
      <c r="M24" s="81">
        <f t="shared" ref="M24:M25" si="16">D24</f>
        <v>0</v>
      </c>
    </row>
    <row r="25" spans="1:13" ht="24" customHeight="1" thickBot="1" x14ac:dyDescent="0.3">
      <c r="A25" s="147" t="s">
        <v>35</v>
      </c>
      <c r="B25" s="208">
        <v>46101</v>
      </c>
      <c r="C25" s="82"/>
      <c r="D25" s="83"/>
      <c r="E25" s="6"/>
      <c r="F25" s="29"/>
      <c r="G25" s="29"/>
      <c r="H25" s="29" t="str">
        <f>IF(K25&gt;0.417,1,"")</f>
        <v/>
      </c>
      <c r="I25" s="204" t="str">
        <f>IF(K25&lt;0.417,IF(K25&gt;0.25,1,""),"")</f>
        <v/>
      </c>
      <c r="K25" s="81">
        <f>M25-L25</f>
        <v>0</v>
      </c>
      <c r="L25" s="81">
        <f t="shared" si="15"/>
        <v>0</v>
      </c>
      <c r="M25" s="81">
        <f t="shared" si="16"/>
        <v>0</v>
      </c>
    </row>
    <row r="26" spans="1:13" ht="24" customHeight="1" x14ac:dyDescent="0.25">
      <c r="A26" s="144" t="s">
        <v>36</v>
      </c>
      <c r="B26" s="208">
        <v>46102</v>
      </c>
      <c r="C26" s="181"/>
      <c r="D26" s="108"/>
      <c r="E26" s="55"/>
      <c r="F26" s="56"/>
      <c r="G26" s="56"/>
      <c r="H26" s="179" t="str">
        <f t="shared" ref="H26:H28" si="17">IF(K26&gt;0.417,1,"")</f>
        <v/>
      </c>
      <c r="I26" s="224" t="str">
        <f t="shared" ref="I26:I28" si="18">IF(K26&lt;0.417,IF(K26&gt;0.25,1,""),"")</f>
        <v/>
      </c>
      <c r="K26" s="81"/>
      <c r="L26" s="81"/>
      <c r="M26" s="81"/>
    </row>
    <row r="27" spans="1:13" ht="24" customHeight="1" thickBot="1" x14ac:dyDescent="0.3">
      <c r="A27" s="230" t="s">
        <v>37</v>
      </c>
      <c r="B27" s="208">
        <v>46103</v>
      </c>
      <c r="C27" s="182"/>
      <c r="D27" s="104"/>
      <c r="E27" s="33"/>
      <c r="F27" s="33"/>
      <c r="G27" s="33"/>
      <c r="H27" s="38"/>
      <c r="I27" s="232"/>
      <c r="K27" s="81"/>
      <c r="L27" s="81"/>
      <c r="M27" s="81"/>
    </row>
    <row r="28" spans="1:13" ht="24" customHeight="1" x14ac:dyDescent="0.25">
      <c r="A28" s="144" t="s">
        <v>38</v>
      </c>
      <c r="B28" s="208">
        <v>46104</v>
      </c>
      <c r="C28" s="96"/>
      <c r="D28" s="91"/>
      <c r="E28" s="14"/>
      <c r="F28" s="19"/>
      <c r="G28" s="19"/>
      <c r="H28" s="73" t="str">
        <f t="shared" si="17"/>
        <v/>
      </c>
      <c r="I28" s="212" t="str">
        <f t="shared" si="18"/>
        <v/>
      </c>
      <c r="J28" s="54" t="s">
        <v>53</v>
      </c>
      <c r="K28" s="81">
        <f>M28-L28</f>
        <v>0</v>
      </c>
      <c r="L28" s="81">
        <f t="shared" ref="L28:M29" si="19">C28</f>
        <v>0</v>
      </c>
      <c r="M28" s="81">
        <f t="shared" si="19"/>
        <v>0</v>
      </c>
    </row>
    <row r="29" spans="1:13" ht="24" customHeight="1" x14ac:dyDescent="0.25">
      <c r="A29" s="147" t="s">
        <v>39</v>
      </c>
      <c r="B29" s="208">
        <v>46105</v>
      </c>
      <c r="C29" s="213"/>
      <c r="D29" s="103"/>
      <c r="E29" s="30"/>
      <c r="F29" s="73"/>
      <c r="G29" s="73"/>
      <c r="H29" s="73" t="str">
        <f>IF(K29&gt;0.417,1,"")</f>
        <v/>
      </c>
      <c r="I29" s="212" t="str">
        <f>IF(K29&lt;0.417,IF(K29&gt;0.25,1,""),"")</f>
        <v/>
      </c>
      <c r="K29" s="81">
        <f>M29-L29</f>
        <v>0</v>
      </c>
      <c r="L29" s="81">
        <f t="shared" si="19"/>
        <v>0</v>
      </c>
      <c r="M29" s="81">
        <f t="shared" si="19"/>
        <v>0</v>
      </c>
    </row>
    <row r="30" spans="1:13" ht="24" customHeight="1" x14ac:dyDescent="0.25">
      <c r="A30" s="147" t="s">
        <v>40</v>
      </c>
      <c r="B30" s="208">
        <v>46106</v>
      </c>
      <c r="C30" s="213"/>
      <c r="D30" s="103"/>
      <c r="E30" s="30"/>
      <c r="F30" s="73"/>
      <c r="G30" s="73"/>
      <c r="H30" s="73" t="str">
        <f>IF(K30&gt;0.417,1,"")</f>
        <v/>
      </c>
      <c r="I30" s="212" t="str">
        <f>IF(K30&lt;0.417,IF(K30&gt;0.25,1,""),"")</f>
        <v/>
      </c>
      <c r="K30" s="81">
        <f>M30-L30</f>
        <v>0</v>
      </c>
      <c r="L30" s="81">
        <f t="shared" ref="L30" si="20">C30</f>
        <v>0</v>
      </c>
      <c r="M30" s="81">
        <f t="shared" ref="M30" si="21">D30</f>
        <v>0</v>
      </c>
    </row>
    <row r="31" spans="1:13" ht="24" customHeight="1" x14ac:dyDescent="0.25">
      <c r="A31" s="147" t="s">
        <v>34</v>
      </c>
      <c r="B31" s="208">
        <v>46107</v>
      </c>
      <c r="C31" s="213"/>
      <c r="D31" s="103"/>
      <c r="E31" s="30"/>
      <c r="F31" s="73"/>
      <c r="G31" s="73"/>
      <c r="H31" s="73" t="str">
        <f>IF(K31&gt;0.417,1,"")</f>
        <v/>
      </c>
      <c r="I31" s="212" t="str">
        <f>IF(K31&lt;0.417,IF(K31&gt;0.25,1,""),"")</f>
        <v/>
      </c>
      <c r="K31" s="81">
        <f>M31-L31</f>
        <v>0</v>
      </c>
      <c r="L31" s="81">
        <f t="shared" ref="L31" si="22">C31</f>
        <v>0</v>
      </c>
      <c r="M31" s="81">
        <f t="shared" ref="M31" si="23">D31</f>
        <v>0</v>
      </c>
    </row>
    <row r="32" spans="1:13" ht="24" customHeight="1" thickBot="1" x14ac:dyDescent="0.3">
      <c r="A32" s="147" t="s">
        <v>35</v>
      </c>
      <c r="B32" s="208">
        <v>46108</v>
      </c>
      <c r="C32" s="213"/>
      <c r="D32" s="103"/>
      <c r="E32" s="30"/>
      <c r="F32" s="73"/>
      <c r="G32" s="73"/>
      <c r="H32" s="73" t="str">
        <f>IF(K32&gt;0.417,1,"")</f>
        <v/>
      </c>
      <c r="I32" s="212" t="str">
        <f>IF(K32&lt;0.417,IF(K32&gt;0.25,1,""),"")</f>
        <v/>
      </c>
      <c r="K32" s="81">
        <f>M32-L32</f>
        <v>0</v>
      </c>
      <c r="L32" s="81">
        <f t="shared" ref="L32" si="24">C32</f>
        <v>0</v>
      </c>
      <c r="M32" s="81">
        <f t="shared" ref="M32" si="25">D32</f>
        <v>0</v>
      </c>
    </row>
    <row r="33" spans="1:13" ht="24" customHeight="1" x14ac:dyDescent="0.25">
      <c r="A33" s="144" t="s">
        <v>36</v>
      </c>
      <c r="B33" s="208">
        <v>46109</v>
      </c>
      <c r="C33" s="181"/>
      <c r="D33" s="108"/>
      <c r="E33" s="55"/>
      <c r="F33" s="56"/>
      <c r="G33" s="56"/>
      <c r="H33" s="179" t="str">
        <f t="shared" ref="H33" si="26">IF(K33&gt;0.417,1,"")</f>
        <v/>
      </c>
      <c r="I33" s="224" t="str">
        <f t="shared" ref="I33" si="27">IF(K33&lt;0.417,IF(K33&gt;0.25,1,""),"")</f>
        <v/>
      </c>
      <c r="K33" s="81"/>
      <c r="L33" s="81"/>
      <c r="M33" s="81"/>
    </row>
    <row r="34" spans="1:13" ht="24" customHeight="1" thickBot="1" x14ac:dyDescent="0.3">
      <c r="A34" s="230" t="s">
        <v>37</v>
      </c>
      <c r="B34" s="208">
        <v>46110</v>
      </c>
      <c r="C34" s="182"/>
      <c r="D34" s="104"/>
      <c r="E34" s="237"/>
      <c r="F34" s="33"/>
      <c r="G34" s="33"/>
      <c r="H34" s="38"/>
      <c r="I34" s="232"/>
      <c r="K34" s="81"/>
      <c r="L34" s="81"/>
      <c r="M34" s="81"/>
    </row>
    <row r="35" spans="1:13" ht="24" customHeight="1" x14ac:dyDescent="0.25">
      <c r="A35" s="144" t="s">
        <v>38</v>
      </c>
      <c r="B35" s="208">
        <v>46111</v>
      </c>
      <c r="C35" s="96"/>
      <c r="D35" s="91"/>
      <c r="E35" s="14"/>
      <c r="F35" s="19"/>
      <c r="G35" s="19"/>
      <c r="H35" s="73" t="str">
        <f t="shared" ref="H35" si="28">IF(K35&gt;0.417,1,"")</f>
        <v/>
      </c>
      <c r="I35" s="212" t="str">
        <f t="shared" ref="I35" si="29">IF(K35&lt;0.417,IF(K35&gt;0.25,1,""),"")</f>
        <v/>
      </c>
      <c r="J35" s="54" t="s">
        <v>54</v>
      </c>
      <c r="K35" s="81">
        <f>M35-L35</f>
        <v>0</v>
      </c>
      <c r="L35" s="81">
        <f t="shared" ref="L35:L36" si="30">C35</f>
        <v>0</v>
      </c>
      <c r="M35" s="81">
        <f t="shared" ref="M35:M36" si="31">D35</f>
        <v>0</v>
      </c>
    </row>
    <row r="36" spans="1:13" ht="24" customHeight="1" thickBot="1" x14ac:dyDescent="0.3">
      <c r="A36" s="147" t="s">
        <v>39</v>
      </c>
      <c r="B36" s="208">
        <v>46112</v>
      </c>
      <c r="C36" s="213"/>
      <c r="D36" s="103"/>
      <c r="E36" s="30"/>
      <c r="F36" s="73"/>
      <c r="G36" s="73"/>
      <c r="H36" s="73" t="str">
        <f>IF(K36&gt;0.417,1,"")</f>
        <v/>
      </c>
      <c r="I36" s="212" t="str">
        <f>IF(K36&lt;0.417,IF(K36&gt;0.25,1,""),"")</f>
        <v/>
      </c>
      <c r="K36" s="81">
        <f>M36-L36</f>
        <v>0</v>
      </c>
      <c r="L36" s="81">
        <f t="shared" si="30"/>
        <v>0</v>
      </c>
      <c r="M36" s="81">
        <f t="shared" si="31"/>
        <v>0</v>
      </c>
    </row>
    <row r="37" spans="1:13" ht="18" customHeight="1" thickTop="1" x14ac:dyDescent="0.25">
      <c r="F37" s="180">
        <f>SUM(F6:F36)</f>
        <v>0</v>
      </c>
      <c r="G37" s="178">
        <f>SUM(G6:G36)</f>
        <v>0</v>
      </c>
      <c r="H37" s="178">
        <f>SUM(H6:H36)</f>
        <v>0</v>
      </c>
      <c r="I37" s="178">
        <f>SUM(I6:I36)</f>
        <v>0</v>
      </c>
      <c r="K37" s="159">
        <f>SUM(K6:K36)</f>
        <v>0</v>
      </c>
      <c r="L37" s="118"/>
    </row>
    <row r="38" spans="1:13" x14ac:dyDescent="0.3">
      <c r="F38" s="238">
        <f>(F37+G37)*Yhteenveto!$D$21</f>
        <v>0</v>
      </c>
      <c r="G38" s="239"/>
      <c r="H38" s="171">
        <f>Yhteenveto!$F$21*H37</f>
        <v>0</v>
      </c>
      <c r="I38" s="171">
        <f>Yhteenveto!$G$21*I37</f>
        <v>0</v>
      </c>
      <c r="J38" s="172">
        <f>SUM(F38:I38)</f>
        <v>0</v>
      </c>
    </row>
    <row r="39" spans="1:13" x14ac:dyDescent="0.3">
      <c r="G39" s="20"/>
      <c r="K39" s="23">
        <f>COUNTA(K6:K36)</f>
        <v>22</v>
      </c>
      <c r="L39" t="s">
        <v>99</v>
      </c>
    </row>
    <row r="40" spans="1:13" x14ac:dyDescent="0.3">
      <c r="G40" s="9"/>
      <c r="K40" s="23">
        <f>K39*7.5</f>
        <v>165</v>
      </c>
      <c r="L40" t="s">
        <v>98</v>
      </c>
    </row>
    <row r="41" spans="1:13" x14ac:dyDescent="0.3">
      <c r="E41" s="174" t="s">
        <v>121</v>
      </c>
      <c r="F41" s="211">
        <f>Helmi!$F$41</f>
        <v>46081</v>
      </c>
      <c r="G41">
        <f>Helmi!G41</f>
        <v>0</v>
      </c>
      <c r="H41" t="s">
        <v>6</v>
      </c>
    </row>
    <row r="42" spans="1:13" x14ac:dyDescent="0.3">
      <c r="E42" s="174" t="s">
        <v>121</v>
      </c>
      <c r="F42" s="211">
        <f>B36</f>
        <v>46112</v>
      </c>
      <c r="G42" s="140"/>
      <c r="H42" t="s">
        <v>6</v>
      </c>
    </row>
    <row r="43" spans="1:13" x14ac:dyDescent="0.3">
      <c r="E43" s="136" t="s">
        <v>109</v>
      </c>
      <c r="G43" s="135">
        <f>IF(G42&gt;0,G42-G41,0)</f>
        <v>0</v>
      </c>
      <c r="H43" t="s">
        <v>6</v>
      </c>
    </row>
    <row r="44" spans="1:13" x14ac:dyDescent="0.3">
      <c r="E44" s="136" t="s">
        <v>110</v>
      </c>
      <c r="G44" s="135">
        <f>F37+G37</f>
        <v>0</v>
      </c>
      <c r="H44" s="137" t="e">
        <f>G44/G43</f>
        <v>#DIV/0!</v>
      </c>
    </row>
    <row r="45" spans="1:13" x14ac:dyDescent="0.3">
      <c r="E45" s="136" t="s">
        <v>111</v>
      </c>
      <c r="G45" s="135">
        <f>G43-G44</f>
        <v>0</v>
      </c>
      <c r="H45" s="137" t="e">
        <f>G45/G43</f>
        <v>#DIV/0!</v>
      </c>
    </row>
  </sheetData>
  <customSheetViews>
    <customSheetView guid="{E9DA6026-2258-4365-8B59-CF78043EB8B1}" fitToPage="1">
      <selection activeCell="K37" sqref="K37"/>
      <pageMargins left="0.39370078740157483" right="0.39370078740157483" top="0.59055118110236227" bottom="0.59055118110236227" header="0.39370078740157483" footer="0.39370078740157483"/>
      <pageSetup paperSize="9" scale="81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1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5"/>
  <sheetViews>
    <sheetView workbookViewId="0">
      <selection activeCell="E6" sqref="E6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9" width="10.6328125" customWidth="1"/>
    <col min="11" max="11" width="8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2026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4</v>
      </c>
    </row>
    <row r="4" spans="1:13" ht="15.5" thickBot="1" x14ac:dyDescent="0.35">
      <c r="B4" s="2"/>
    </row>
    <row r="5" spans="1:13" ht="27" customHeight="1" thickBot="1" x14ac:dyDescent="0.3">
      <c r="A5" s="48"/>
      <c r="B5" s="58" t="s">
        <v>2</v>
      </c>
      <c r="C5" s="111" t="s">
        <v>3</v>
      </c>
      <c r="D5" s="111" t="s">
        <v>4</v>
      </c>
      <c r="E5" s="59" t="s">
        <v>5</v>
      </c>
      <c r="F5" s="59" t="s">
        <v>6</v>
      </c>
      <c r="G5" s="59" t="s">
        <v>113</v>
      </c>
      <c r="H5" s="59" t="s">
        <v>7</v>
      </c>
      <c r="I5" s="59" t="s">
        <v>8</v>
      </c>
      <c r="J5" s="70"/>
      <c r="K5" s="116" t="s">
        <v>112</v>
      </c>
      <c r="L5" s="115" t="str">
        <f>C5</f>
        <v>alku klo</v>
      </c>
      <c r="M5" s="115" t="str">
        <f>D5</f>
        <v>loppu klo</v>
      </c>
    </row>
    <row r="6" spans="1:13" ht="24" customHeight="1" x14ac:dyDescent="0.25">
      <c r="A6" s="32" t="s">
        <v>40</v>
      </c>
      <c r="B6" s="208">
        <v>46113</v>
      </c>
      <c r="C6" s="92"/>
      <c r="D6" s="83"/>
      <c r="E6" s="17"/>
      <c r="F6" s="28"/>
      <c r="G6" s="28"/>
      <c r="H6" s="29" t="str">
        <f t="shared" ref="H6:H13" si="0">IF(K6&gt;0.417,1,"")</f>
        <v/>
      </c>
      <c r="I6" s="204" t="str">
        <f t="shared" ref="I6:I13" si="1">IF(K6&lt;0.417,IF(K6&gt;0.25,1,""),"")</f>
        <v/>
      </c>
      <c r="J6" s="54" t="s">
        <v>54</v>
      </c>
      <c r="K6" s="81">
        <f>M6-L6</f>
        <v>0</v>
      </c>
      <c r="L6" s="81">
        <f t="shared" ref="L6:M7" si="2">C6</f>
        <v>0</v>
      </c>
      <c r="M6" s="81">
        <f t="shared" si="2"/>
        <v>0</v>
      </c>
    </row>
    <row r="7" spans="1:13" ht="24" customHeight="1" thickBot="1" x14ac:dyDescent="0.3">
      <c r="A7" s="147" t="s">
        <v>34</v>
      </c>
      <c r="B7" s="208">
        <v>46114</v>
      </c>
      <c r="C7" s="92"/>
      <c r="D7" s="83"/>
      <c r="E7" s="17"/>
      <c r="F7" s="28"/>
      <c r="G7" s="28"/>
      <c r="H7" s="29" t="str">
        <f t="shared" ref="H7" si="3">IF(K7&gt;0.417,1,"")</f>
        <v/>
      </c>
      <c r="I7" s="204" t="str">
        <f t="shared" ref="I7" si="4">IF(K7&lt;0.417,IF(K7&gt;0.25,1,""),"")</f>
        <v/>
      </c>
      <c r="K7" s="81">
        <f>M7-L7</f>
        <v>0</v>
      </c>
      <c r="L7" s="81">
        <f t="shared" si="2"/>
        <v>0</v>
      </c>
      <c r="M7" s="81">
        <f t="shared" si="2"/>
        <v>0</v>
      </c>
    </row>
    <row r="8" spans="1:13" ht="24" customHeight="1" thickBot="1" x14ac:dyDescent="0.3">
      <c r="A8" s="32" t="s">
        <v>35</v>
      </c>
      <c r="B8" s="208">
        <v>46115</v>
      </c>
      <c r="C8" s="181"/>
      <c r="D8" s="108"/>
      <c r="E8" s="236" t="s">
        <v>127</v>
      </c>
      <c r="F8" s="56"/>
      <c r="G8" s="56"/>
      <c r="H8" s="179" t="str">
        <f>IF(K8&gt;0.417,1,"")</f>
        <v/>
      </c>
      <c r="I8" s="224" t="str">
        <f>IF(K8&lt;0.417,IF(K8&gt;0.25,1,""),"")</f>
        <v/>
      </c>
      <c r="K8" s="81"/>
      <c r="L8" s="81"/>
      <c r="M8" s="81"/>
    </row>
    <row r="9" spans="1:13" ht="24" customHeight="1" x14ac:dyDescent="0.25">
      <c r="A9" s="144" t="s">
        <v>36</v>
      </c>
      <c r="B9" s="208">
        <v>46116</v>
      </c>
      <c r="C9" s="182"/>
      <c r="D9" s="104"/>
      <c r="E9" s="33"/>
      <c r="F9" s="34"/>
      <c r="G9" s="34"/>
      <c r="H9" s="176" t="str">
        <f>IF(K9&gt;0.417,1,"")</f>
        <v/>
      </c>
      <c r="I9" s="35" t="str">
        <f>IF(K9&lt;0.417,IF(K9&gt;0.25,1,""),"")</f>
        <v/>
      </c>
      <c r="K9" s="81"/>
      <c r="L9" s="81"/>
      <c r="M9" s="81"/>
    </row>
    <row r="10" spans="1:13" ht="24" customHeight="1" thickBot="1" x14ac:dyDescent="0.3">
      <c r="A10" s="139" t="s">
        <v>37</v>
      </c>
      <c r="B10" s="208">
        <v>46117</v>
      </c>
      <c r="C10" s="234"/>
      <c r="D10" s="99"/>
      <c r="E10" s="240" t="s">
        <v>123</v>
      </c>
      <c r="F10" s="45"/>
      <c r="G10" s="45"/>
      <c r="H10" s="46" t="str">
        <f>IF(K10&gt;0.417,1,"")</f>
        <v/>
      </c>
      <c r="I10" s="205" t="str">
        <f>IF(K10&lt;0.417,IF(K10&gt;0.25,1,""),"")</f>
        <v/>
      </c>
      <c r="K10" s="81"/>
      <c r="L10" s="81"/>
      <c r="M10" s="81"/>
    </row>
    <row r="11" spans="1:13" ht="24" customHeight="1" thickBot="1" x14ac:dyDescent="0.3">
      <c r="A11" s="32" t="s">
        <v>38</v>
      </c>
      <c r="B11" s="208">
        <v>46118</v>
      </c>
      <c r="C11" s="228"/>
      <c r="D11" s="197"/>
      <c r="E11" s="229" t="s">
        <v>128</v>
      </c>
      <c r="F11" s="199"/>
      <c r="G11" s="199"/>
      <c r="H11" s="200" t="str">
        <f>IF(K11&gt;0.417,1,"")</f>
        <v/>
      </c>
      <c r="I11" s="201" t="str">
        <f>IF(K11&lt;0.417,IF(K11&gt;0.25,1,""),"")</f>
        <v/>
      </c>
      <c r="J11" s="54" t="s">
        <v>55</v>
      </c>
      <c r="K11" s="81"/>
      <c r="L11" s="81"/>
      <c r="M11" s="81"/>
    </row>
    <row r="12" spans="1:13" ht="24" customHeight="1" x14ac:dyDescent="0.25">
      <c r="A12" s="32" t="s">
        <v>39</v>
      </c>
      <c r="B12" s="208">
        <v>46119</v>
      </c>
      <c r="C12" s="82"/>
      <c r="D12" s="83"/>
      <c r="E12" s="6"/>
      <c r="F12" s="29"/>
      <c r="G12" s="29"/>
      <c r="H12" s="29" t="str">
        <f t="shared" ref="H12" si="5">IF(K12&gt;0.417,1,"")</f>
        <v/>
      </c>
      <c r="I12" s="204" t="str">
        <f t="shared" ref="I12" si="6">IF(K12&lt;0.417,IF(K12&gt;0.25,1,""),"")</f>
        <v/>
      </c>
      <c r="K12" s="81">
        <f t="shared" ref="K12" si="7">M12-L12</f>
        <v>0</v>
      </c>
      <c r="L12" s="81">
        <f t="shared" ref="L12:M15" si="8">C12</f>
        <v>0</v>
      </c>
      <c r="M12" s="81">
        <f t="shared" si="8"/>
        <v>0</v>
      </c>
    </row>
    <row r="13" spans="1:13" ht="24" customHeight="1" x14ac:dyDescent="0.25">
      <c r="A13" s="32" t="s">
        <v>40</v>
      </c>
      <c r="B13" s="208">
        <v>46120</v>
      </c>
      <c r="C13" s="92"/>
      <c r="D13" s="83"/>
      <c r="E13" s="17"/>
      <c r="F13" s="28"/>
      <c r="G13" s="28"/>
      <c r="H13" s="29" t="str">
        <f t="shared" si="0"/>
        <v/>
      </c>
      <c r="I13" s="204" t="str">
        <f t="shared" si="1"/>
        <v/>
      </c>
      <c r="K13" s="81">
        <f>M13-L13</f>
        <v>0</v>
      </c>
      <c r="L13" s="81">
        <f t="shared" si="8"/>
        <v>0</v>
      </c>
      <c r="M13" s="81">
        <f t="shared" si="8"/>
        <v>0</v>
      </c>
    </row>
    <row r="14" spans="1:13" ht="24" customHeight="1" x14ac:dyDescent="0.25">
      <c r="A14" s="32" t="s">
        <v>34</v>
      </c>
      <c r="B14" s="208">
        <v>46121</v>
      </c>
      <c r="C14" s="93"/>
      <c r="D14" s="94"/>
      <c r="E14" s="17"/>
      <c r="F14" s="28"/>
      <c r="G14" s="28"/>
      <c r="H14" s="28" t="str">
        <f>IF(K14&gt;0.417,1,"")</f>
        <v/>
      </c>
      <c r="I14" s="207" t="str">
        <f>IF(K14&lt;0.417,IF(K14&gt;0.25,1,""),"")</f>
        <v/>
      </c>
      <c r="K14" s="81">
        <f>M14-L14</f>
        <v>0</v>
      </c>
      <c r="L14" s="81">
        <f t="shared" si="8"/>
        <v>0</v>
      </c>
      <c r="M14" s="81">
        <f t="shared" si="8"/>
        <v>0</v>
      </c>
    </row>
    <row r="15" spans="1:13" ht="24" customHeight="1" thickBot="1" x14ac:dyDescent="0.3">
      <c r="A15" s="32" t="s">
        <v>35</v>
      </c>
      <c r="B15" s="208">
        <v>46122</v>
      </c>
      <c r="C15" s="93"/>
      <c r="D15" s="94"/>
      <c r="E15" s="17"/>
      <c r="F15" s="28"/>
      <c r="G15" s="28"/>
      <c r="H15" s="28" t="str">
        <f>IF(K15&gt;0.417,1,"")</f>
        <v/>
      </c>
      <c r="I15" s="203" t="str">
        <f>IF(K15&lt;0.417,IF(K15&gt;0.25,1,""),"")</f>
        <v/>
      </c>
      <c r="K15" s="81">
        <f>M15-L15</f>
        <v>0</v>
      </c>
      <c r="L15" s="81">
        <f t="shared" si="8"/>
        <v>0</v>
      </c>
      <c r="M15" s="81">
        <f t="shared" si="8"/>
        <v>0</v>
      </c>
    </row>
    <row r="16" spans="1:13" ht="24" customHeight="1" x14ac:dyDescent="0.25">
      <c r="A16" s="144" t="s">
        <v>36</v>
      </c>
      <c r="B16" s="208">
        <v>46123</v>
      </c>
      <c r="C16" s="100"/>
      <c r="D16" s="87"/>
      <c r="E16" s="25"/>
      <c r="F16" s="26"/>
      <c r="G16" s="26"/>
      <c r="H16" s="37" t="str">
        <f>IF(K16&gt;0.417,1,"")</f>
        <v/>
      </c>
      <c r="I16" s="27" t="str">
        <f>IF(K16&lt;0.417,IF(K16&gt;0.25,1,""),"")</f>
        <v/>
      </c>
      <c r="K16" s="81"/>
      <c r="L16" s="81"/>
      <c r="M16" s="81"/>
    </row>
    <row r="17" spans="1:13" ht="24" customHeight="1" thickBot="1" x14ac:dyDescent="0.3">
      <c r="A17" s="139" t="s">
        <v>37</v>
      </c>
      <c r="B17" s="208">
        <v>46124</v>
      </c>
      <c r="C17" s="228"/>
      <c r="D17" s="197"/>
      <c r="E17" s="198"/>
      <c r="F17" s="199"/>
      <c r="G17" s="199"/>
      <c r="H17" s="200" t="str">
        <f>IF(K17&gt;0.417,1,"")</f>
        <v/>
      </c>
      <c r="I17" s="201" t="str">
        <f>IF(K17&lt;0.417,IF(K17&gt;0.25,1,""),"")</f>
        <v/>
      </c>
      <c r="K17" s="81"/>
      <c r="L17" s="81"/>
      <c r="M17" s="81"/>
    </row>
    <row r="18" spans="1:13" ht="24" customHeight="1" x14ac:dyDescent="0.25">
      <c r="A18" s="32" t="s">
        <v>38</v>
      </c>
      <c r="B18" s="208">
        <v>46125</v>
      </c>
      <c r="C18" s="121"/>
      <c r="D18" s="105"/>
      <c r="E18" s="63"/>
      <c r="F18" s="64"/>
      <c r="G18" s="64"/>
      <c r="H18" s="173" t="str">
        <f t="shared" ref="H18" si="9">IF(K18&gt;0.417,1,"")</f>
        <v/>
      </c>
      <c r="I18" s="206" t="str">
        <f t="shared" ref="I18" si="10">IF(K18&lt;0.417,IF(K18&gt;0.25,1,""),"")</f>
        <v/>
      </c>
      <c r="J18" s="54" t="s">
        <v>56</v>
      </c>
      <c r="K18" s="81">
        <f>M18-L18</f>
        <v>0</v>
      </c>
      <c r="L18" s="81">
        <f t="shared" ref="L18" si="11">C18</f>
        <v>0</v>
      </c>
      <c r="M18" s="81">
        <f t="shared" ref="M18" si="12">D18</f>
        <v>0</v>
      </c>
    </row>
    <row r="19" spans="1:13" ht="24" customHeight="1" x14ac:dyDescent="0.25">
      <c r="A19" s="191" t="s">
        <v>39</v>
      </c>
      <c r="B19" s="208">
        <v>46126</v>
      </c>
      <c r="C19" s="92"/>
      <c r="D19" s="83"/>
      <c r="E19" s="6"/>
      <c r="F19" s="29"/>
      <c r="G19" s="29"/>
      <c r="H19" s="29" t="str">
        <f t="shared" ref="H19:H21" si="13">IF(K19&gt;0.417,1,"")</f>
        <v/>
      </c>
      <c r="I19" s="204" t="str">
        <f t="shared" ref="I19:I21" si="14">IF(K19&lt;0.417,IF(K19&gt;0.25,1,""),"")</f>
        <v/>
      </c>
      <c r="K19" s="81">
        <f>M19-L19</f>
        <v>0</v>
      </c>
      <c r="L19" s="81">
        <f t="shared" ref="L19:M21" si="15">C19</f>
        <v>0</v>
      </c>
      <c r="M19" s="81">
        <f t="shared" si="15"/>
        <v>0</v>
      </c>
    </row>
    <row r="20" spans="1:13" ht="24" customHeight="1" x14ac:dyDescent="0.25">
      <c r="A20" s="191" t="s">
        <v>40</v>
      </c>
      <c r="B20" s="208">
        <v>46127</v>
      </c>
      <c r="C20" s="92"/>
      <c r="D20" s="83"/>
      <c r="E20" s="17"/>
      <c r="F20" s="28"/>
      <c r="G20" s="28"/>
      <c r="H20" s="29" t="str">
        <f t="shared" ref="H20" si="16">IF(K20&gt;0.417,1,"")</f>
        <v/>
      </c>
      <c r="I20" s="204" t="str">
        <f t="shared" ref="I20" si="17">IF(K20&lt;0.417,IF(K20&gt;0.25,1,""),"")</f>
        <v/>
      </c>
      <c r="K20" s="81">
        <f>M20-L20</f>
        <v>0</v>
      </c>
      <c r="L20" s="81">
        <f t="shared" si="15"/>
        <v>0</v>
      </c>
      <c r="M20" s="81">
        <f t="shared" si="15"/>
        <v>0</v>
      </c>
    </row>
    <row r="21" spans="1:13" ht="24" customHeight="1" x14ac:dyDescent="0.25">
      <c r="A21" s="191" t="s">
        <v>34</v>
      </c>
      <c r="B21" s="208">
        <v>46128</v>
      </c>
      <c r="C21" s="92"/>
      <c r="D21" s="83"/>
      <c r="E21" s="17"/>
      <c r="F21" s="28"/>
      <c r="G21" s="28"/>
      <c r="H21" s="29" t="str">
        <f t="shared" si="13"/>
        <v/>
      </c>
      <c r="I21" s="204" t="str">
        <f t="shared" si="14"/>
        <v/>
      </c>
      <c r="K21" s="81">
        <f>M21-L21</f>
        <v>0</v>
      </c>
      <c r="L21" s="81">
        <f t="shared" si="15"/>
        <v>0</v>
      </c>
      <c r="M21" s="81">
        <f t="shared" si="15"/>
        <v>0</v>
      </c>
    </row>
    <row r="22" spans="1:13" ht="24" customHeight="1" thickBot="1" x14ac:dyDescent="0.3">
      <c r="A22" s="191" t="s">
        <v>35</v>
      </c>
      <c r="B22" s="208">
        <v>46129</v>
      </c>
      <c r="C22" s="92"/>
      <c r="D22" s="83"/>
      <c r="E22" s="17"/>
      <c r="F22" s="28"/>
      <c r="G22" s="28"/>
      <c r="H22" s="29" t="str">
        <f t="shared" ref="H22" si="18">IF(K22&gt;0.417,1,"")</f>
        <v/>
      </c>
      <c r="I22" s="204" t="str">
        <f t="shared" ref="I22" si="19">IF(K22&lt;0.417,IF(K22&gt;0.25,1,""),"")</f>
        <v/>
      </c>
      <c r="K22" s="81">
        <f>M22-L22</f>
        <v>0</v>
      </c>
      <c r="L22" s="81">
        <f t="shared" ref="L22" si="20">C22</f>
        <v>0</v>
      </c>
      <c r="M22" s="81">
        <f t="shared" ref="M22" si="21">D22</f>
        <v>0</v>
      </c>
    </row>
    <row r="23" spans="1:13" ht="24" customHeight="1" x14ac:dyDescent="0.25">
      <c r="A23" s="144" t="s">
        <v>36</v>
      </c>
      <c r="B23" s="208">
        <v>46130</v>
      </c>
      <c r="C23" s="100"/>
      <c r="D23" s="87"/>
      <c r="E23" s="25"/>
      <c r="F23" s="26"/>
      <c r="G23" s="26"/>
      <c r="H23" s="37" t="str">
        <f>IF(K23&gt;0.417,1,"")</f>
        <v/>
      </c>
      <c r="I23" s="27" t="str">
        <f>IF(K23&lt;0.417,IF(K23&gt;0.25,1,""),"")</f>
        <v/>
      </c>
      <c r="K23" s="81"/>
      <c r="L23" s="81"/>
      <c r="M23" s="81"/>
    </row>
    <row r="24" spans="1:13" ht="24" customHeight="1" thickBot="1" x14ac:dyDescent="0.3">
      <c r="A24" s="139" t="s">
        <v>37</v>
      </c>
      <c r="B24" s="208">
        <v>46131</v>
      </c>
      <c r="C24" s="228"/>
      <c r="D24" s="197"/>
      <c r="E24" s="229"/>
      <c r="F24" s="199"/>
      <c r="G24" s="199"/>
      <c r="H24" s="200" t="str">
        <f>IF(K24&gt;0.417,1,"")</f>
        <v/>
      </c>
      <c r="I24" s="201" t="str">
        <f>IF(K24&lt;0.417,IF(K24&gt;0.25,1,""),"")</f>
        <v/>
      </c>
      <c r="K24" s="81"/>
      <c r="L24" s="81"/>
      <c r="M24" s="81"/>
    </row>
    <row r="25" spans="1:13" ht="24" customHeight="1" x14ac:dyDescent="0.25">
      <c r="A25" s="32" t="s">
        <v>38</v>
      </c>
      <c r="B25" s="208">
        <v>46132</v>
      </c>
      <c r="C25" s="149"/>
      <c r="D25" s="94"/>
      <c r="E25" s="17"/>
      <c r="F25" s="18"/>
      <c r="G25" s="18"/>
      <c r="H25" s="28" t="str">
        <f t="shared" ref="H25" si="22">IF(K25&gt;0.417,1,"")</f>
        <v/>
      </c>
      <c r="I25" s="207" t="str">
        <f t="shared" ref="I25" si="23">IF(K25&lt;0.417,IF(K25&gt;0.25,1,""),"")</f>
        <v/>
      </c>
      <c r="J25" s="71"/>
      <c r="K25" s="81">
        <f>M25-L25</f>
        <v>0</v>
      </c>
      <c r="L25" s="81">
        <f t="shared" ref="L25" si="24">C25</f>
        <v>0</v>
      </c>
      <c r="M25" s="81">
        <f t="shared" ref="M25" si="25">D25</f>
        <v>0</v>
      </c>
    </row>
    <row r="26" spans="1:13" ht="24" customHeight="1" x14ac:dyDescent="0.25">
      <c r="A26" s="191" t="s">
        <v>39</v>
      </c>
      <c r="B26" s="208">
        <v>46133</v>
      </c>
      <c r="C26" s="149"/>
      <c r="D26" s="94"/>
      <c r="E26" s="17"/>
      <c r="F26" s="18"/>
      <c r="G26" s="18"/>
      <c r="H26" s="28" t="str">
        <f t="shared" ref="H26" si="26">IF(K26&gt;0.417,1,"")</f>
        <v/>
      </c>
      <c r="I26" s="207" t="str">
        <f t="shared" ref="I26" si="27">IF(K26&lt;0.417,IF(K26&gt;0.25,1,""),"")</f>
        <v/>
      </c>
      <c r="J26" s="71"/>
      <c r="K26" s="81">
        <f>M26-L26</f>
        <v>0</v>
      </c>
      <c r="L26" s="81">
        <f t="shared" ref="L26" si="28">C26</f>
        <v>0</v>
      </c>
      <c r="M26" s="81">
        <f t="shared" ref="M26" si="29">D26</f>
        <v>0</v>
      </c>
    </row>
    <row r="27" spans="1:13" ht="24" customHeight="1" x14ac:dyDescent="0.25">
      <c r="A27" s="191" t="s">
        <v>40</v>
      </c>
      <c r="B27" s="208">
        <v>46134</v>
      </c>
      <c r="C27" s="82"/>
      <c r="D27" s="83"/>
      <c r="E27" s="6"/>
      <c r="F27" s="15"/>
      <c r="G27" s="15"/>
      <c r="H27" s="29" t="str">
        <f t="shared" ref="H27" si="30">IF(K27&gt;0.417,1,"")</f>
        <v/>
      </c>
      <c r="I27" s="204" t="str">
        <f t="shared" ref="I27" si="31">IF(K27&lt;0.417,IF(K27&gt;0.25,1,""),"")</f>
        <v/>
      </c>
      <c r="J27" s="71"/>
      <c r="K27" s="81">
        <f>M27-L27</f>
        <v>0</v>
      </c>
      <c r="L27" s="81">
        <f t="shared" ref="L27:L29" si="32">C27</f>
        <v>0</v>
      </c>
      <c r="M27" s="81">
        <f t="shared" ref="M27:M29" si="33">D27</f>
        <v>0</v>
      </c>
    </row>
    <row r="28" spans="1:13" ht="24" customHeight="1" x14ac:dyDescent="0.25">
      <c r="A28" s="191" t="s">
        <v>34</v>
      </c>
      <c r="B28" s="208">
        <v>46135</v>
      </c>
      <c r="C28" s="82"/>
      <c r="D28" s="83"/>
      <c r="E28" s="6"/>
      <c r="F28" s="15"/>
      <c r="G28" s="15"/>
      <c r="H28" s="29" t="str">
        <f t="shared" ref="H28:H29" si="34">IF(K28&gt;0.417,1,"")</f>
        <v/>
      </c>
      <c r="I28" s="204" t="str">
        <f t="shared" ref="I28:I29" si="35">IF(K28&lt;0.417,IF(K28&gt;0.25,1,""),"")</f>
        <v/>
      </c>
      <c r="J28" s="71"/>
      <c r="K28" s="81">
        <f>M28-L28</f>
        <v>0</v>
      </c>
      <c r="L28" s="81">
        <f t="shared" si="32"/>
        <v>0</v>
      </c>
      <c r="M28" s="81">
        <f t="shared" si="33"/>
        <v>0</v>
      </c>
    </row>
    <row r="29" spans="1:13" ht="24" customHeight="1" thickBot="1" x14ac:dyDescent="0.3">
      <c r="A29" s="191" t="s">
        <v>35</v>
      </c>
      <c r="B29" s="208">
        <v>46136</v>
      </c>
      <c r="C29" s="97"/>
      <c r="D29" s="98"/>
      <c r="E29" s="60"/>
      <c r="F29" s="68"/>
      <c r="G29" s="68"/>
      <c r="H29" s="69" t="str">
        <f t="shared" si="34"/>
        <v/>
      </c>
      <c r="I29" s="223" t="str">
        <f t="shared" si="35"/>
        <v/>
      </c>
      <c r="J29" s="71"/>
      <c r="K29" s="81">
        <f>M29-L29</f>
        <v>0</v>
      </c>
      <c r="L29" s="81">
        <f t="shared" si="32"/>
        <v>0</v>
      </c>
      <c r="M29" s="81">
        <f t="shared" si="33"/>
        <v>0</v>
      </c>
    </row>
    <row r="30" spans="1:13" ht="24" customHeight="1" x14ac:dyDescent="0.25">
      <c r="A30" s="144" t="s">
        <v>36</v>
      </c>
      <c r="B30" s="208">
        <v>46137</v>
      </c>
      <c r="C30" s="100"/>
      <c r="D30" s="87"/>
      <c r="E30" s="25"/>
      <c r="F30" s="26"/>
      <c r="G30" s="26"/>
      <c r="H30" s="37" t="str">
        <f>IF(K30&gt;0.417,1,"")</f>
        <v/>
      </c>
      <c r="I30" s="27" t="str">
        <f>IF(K30&lt;0.417,IF(K30&gt;0.25,1,""),"")</f>
        <v/>
      </c>
      <c r="J30" s="42"/>
      <c r="K30" s="81"/>
      <c r="L30" s="81"/>
      <c r="M30" s="81"/>
    </row>
    <row r="31" spans="1:13" ht="24" customHeight="1" thickBot="1" x14ac:dyDescent="0.3">
      <c r="A31" s="139" t="s">
        <v>37</v>
      </c>
      <c r="B31" s="208">
        <v>46138</v>
      </c>
      <c r="C31" s="228"/>
      <c r="D31" s="197"/>
      <c r="E31" s="198"/>
      <c r="F31" s="199"/>
      <c r="G31" s="199"/>
      <c r="H31" s="200" t="str">
        <f>IF(K31&gt;0.417,1,"")</f>
        <v/>
      </c>
      <c r="I31" s="201" t="str">
        <f>IF(K31&lt;0.417,IF(K31&gt;0.25,1,""),"")</f>
        <v/>
      </c>
      <c r="K31" s="81"/>
      <c r="L31" s="81"/>
      <c r="M31" s="81"/>
    </row>
    <row r="32" spans="1:13" ht="24" customHeight="1" x14ac:dyDescent="0.25">
      <c r="A32" s="32" t="s">
        <v>38</v>
      </c>
      <c r="B32" s="208">
        <v>46139</v>
      </c>
      <c r="C32" s="121"/>
      <c r="D32" s="105"/>
      <c r="E32" s="63"/>
      <c r="F32" s="64"/>
      <c r="G32" s="64"/>
      <c r="H32" s="173" t="str">
        <f t="shared" ref="H32:H35" si="36">IF(K32&gt;0.417,1,"")</f>
        <v/>
      </c>
      <c r="I32" s="206" t="str">
        <f t="shared" ref="I32:I35" si="37">IF(K32&lt;0.417,IF(K32&gt;0.25,1,""),"")</f>
        <v/>
      </c>
      <c r="J32" s="54" t="s">
        <v>57</v>
      </c>
      <c r="K32" s="81">
        <f>M32-L32</f>
        <v>0</v>
      </c>
      <c r="L32" s="81">
        <f t="shared" ref="L32:L35" si="38">C32</f>
        <v>0</v>
      </c>
      <c r="M32" s="81">
        <f t="shared" ref="M32:M35" si="39">D32</f>
        <v>0</v>
      </c>
    </row>
    <row r="33" spans="1:13" ht="24" customHeight="1" x14ac:dyDescent="0.25">
      <c r="A33" s="191" t="s">
        <v>39</v>
      </c>
      <c r="B33" s="208">
        <v>46140</v>
      </c>
      <c r="C33" s="82"/>
      <c r="D33" s="83"/>
      <c r="E33" s="6"/>
      <c r="F33" s="15"/>
      <c r="G33" s="15"/>
      <c r="H33" s="29" t="str">
        <f t="shared" ref="H33:H34" si="40">IF(K33&gt;0.417,1,"")</f>
        <v/>
      </c>
      <c r="I33" s="204" t="str">
        <f t="shared" ref="I33:I34" si="41">IF(K33&lt;0.417,IF(K33&gt;0.25,1,""),"")</f>
        <v/>
      </c>
      <c r="J33" s="71"/>
      <c r="K33" s="81">
        <f>M33-L33</f>
        <v>0</v>
      </c>
      <c r="L33" s="81">
        <f t="shared" ref="L33:L34" si="42">C33</f>
        <v>0</v>
      </c>
      <c r="M33" s="81">
        <f t="shared" ref="M33:M34" si="43">D33</f>
        <v>0</v>
      </c>
    </row>
    <row r="34" spans="1:13" ht="24" customHeight="1" x14ac:dyDescent="0.25">
      <c r="A34" s="191" t="s">
        <v>40</v>
      </c>
      <c r="B34" s="208">
        <v>46141</v>
      </c>
      <c r="C34" s="82"/>
      <c r="D34" s="83"/>
      <c r="E34" s="6"/>
      <c r="F34" s="15"/>
      <c r="G34" s="15"/>
      <c r="H34" s="29" t="str">
        <f t="shared" si="40"/>
        <v/>
      </c>
      <c r="I34" s="204" t="str">
        <f t="shared" si="41"/>
        <v/>
      </c>
      <c r="J34" s="71"/>
      <c r="K34" s="81">
        <f>M34-L34</f>
        <v>0</v>
      </c>
      <c r="L34" s="81">
        <f t="shared" si="42"/>
        <v>0</v>
      </c>
      <c r="M34" s="81">
        <f t="shared" si="43"/>
        <v>0</v>
      </c>
    </row>
    <row r="35" spans="1:13" ht="24" customHeight="1" thickBot="1" x14ac:dyDescent="0.3">
      <c r="A35" s="191" t="s">
        <v>34</v>
      </c>
      <c r="B35" s="208">
        <v>46142</v>
      </c>
      <c r="C35" s="82"/>
      <c r="D35" s="83"/>
      <c r="E35" s="6"/>
      <c r="F35" s="15"/>
      <c r="G35" s="15"/>
      <c r="H35" s="29" t="str">
        <f t="shared" si="36"/>
        <v/>
      </c>
      <c r="I35" s="204" t="str">
        <f t="shared" si="37"/>
        <v/>
      </c>
      <c r="J35" s="71"/>
      <c r="K35" s="81">
        <f>M35-L35</f>
        <v>0</v>
      </c>
      <c r="L35" s="81">
        <f t="shared" si="38"/>
        <v>0</v>
      </c>
      <c r="M35" s="81">
        <f t="shared" si="39"/>
        <v>0</v>
      </c>
    </row>
    <row r="36" spans="1:13" ht="18" customHeight="1" thickTop="1" x14ac:dyDescent="0.25">
      <c r="F36" s="74">
        <f>SUM(F6:F35)</f>
        <v>0</v>
      </c>
      <c r="G36" s="74">
        <f>SUM(G6:G35)</f>
        <v>0</v>
      </c>
      <c r="H36" s="74">
        <f>SUM(H6:H35)</f>
        <v>0</v>
      </c>
      <c r="I36" s="74">
        <f>SUM(I6:I35)</f>
        <v>0</v>
      </c>
      <c r="K36" s="159">
        <f>SUM(K6:K35)</f>
        <v>0</v>
      </c>
      <c r="L36" s="119"/>
    </row>
    <row r="37" spans="1:13" x14ac:dyDescent="0.3">
      <c r="F37" s="238">
        <f>(F36+G36)*Yhteenveto!$D$21</f>
        <v>0</v>
      </c>
      <c r="G37" s="239"/>
      <c r="H37" s="171">
        <f>Yhteenveto!$F$21*H36</f>
        <v>0</v>
      </c>
      <c r="I37" s="171">
        <f>Yhteenveto!$G$21*I36</f>
        <v>0</v>
      </c>
      <c r="J37" s="172">
        <f>SUM(F37:I37)</f>
        <v>0</v>
      </c>
    </row>
    <row r="38" spans="1:13" x14ac:dyDescent="0.3">
      <c r="G38" s="20"/>
      <c r="K38" s="23">
        <f>COUNTA(K6:K35)</f>
        <v>20</v>
      </c>
      <c r="L38" t="s">
        <v>99</v>
      </c>
    </row>
    <row r="39" spans="1:13" x14ac:dyDescent="0.3">
      <c r="G39" s="9"/>
      <c r="K39" s="23">
        <f>K38*7.5</f>
        <v>150</v>
      </c>
      <c r="L39" t="s">
        <v>98</v>
      </c>
    </row>
    <row r="41" spans="1:13" x14ac:dyDescent="0.3">
      <c r="E41" s="174" t="s">
        <v>121</v>
      </c>
      <c r="F41" s="211">
        <f>Maalis!$F$42</f>
        <v>46112</v>
      </c>
      <c r="G41">
        <f>Maalis!G42</f>
        <v>0</v>
      </c>
      <c r="H41" t="s">
        <v>6</v>
      </c>
    </row>
    <row r="42" spans="1:13" x14ac:dyDescent="0.3">
      <c r="E42" s="174" t="s">
        <v>121</v>
      </c>
      <c r="F42" s="211">
        <f>B35</f>
        <v>46142</v>
      </c>
      <c r="G42" s="140"/>
      <c r="H42" t="s">
        <v>6</v>
      </c>
    </row>
    <row r="43" spans="1:13" x14ac:dyDescent="0.3">
      <c r="E43" s="136" t="s">
        <v>109</v>
      </c>
      <c r="G43" s="135">
        <f>IF(G42&gt;0,G42-G41,0)</f>
        <v>0</v>
      </c>
      <c r="H43" t="s">
        <v>6</v>
      </c>
    </row>
    <row r="44" spans="1:13" x14ac:dyDescent="0.3">
      <c r="E44" s="136" t="s">
        <v>110</v>
      </c>
      <c r="G44" s="135">
        <f>F36+G36</f>
        <v>0</v>
      </c>
      <c r="H44" s="137" t="e">
        <f>G44/G43</f>
        <v>#DIV/0!</v>
      </c>
    </row>
    <row r="45" spans="1:13" x14ac:dyDescent="0.3">
      <c r="E45" s="136" t="s">
        <v>111</v>
      </c>
      <c r="G45" s="135">
        <f>G43-G44</f>
        <v>0</v>
      </c>
      <c r="H45" s="137" t="e">
        <f>G45/G43</f>
        <v>#DIV/0!</v>
      </c>
    </row>
  </sheetData>
  <customSheetViews>
    <customSheetView guid="{E9DA6026-2258-4365-8B59-CF78043EB8B1}" fitToPage="1">
      <selection activeCell="E23" sqref="E23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7:G3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45"/>
  <sheetViews>
    <sheetView workbookViewId="0">
      <selection activeCell="E9" sqref="E9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9" width="10.6328125" customWidth="1"/>
    <col min="11" max="11" width="8.36328125" style="23" bestFit="1" customWidth="1"/>
    <col min="12" max="12" width="7.36328125" style="23" bestFit="1" customWidth="1"/>
    <col min="13" max="15" width="9.08984375" customWidth="1"/>
  </cols>
  <sheetData>
    <row r="1" spans="1:15" ht="18" customHeight="1" x14ac:dyDescent="0.4">
      <c r="B1" s="2" t="str">
        <f>Tammi!$B1</f>
        <v>Firma Oy</v>
      </c>
      <c r="E1" s="4" t="str">
        <f>Tammi!$E1</f>
        <v>MATKARAPORTTI</v>
      </c>
    </row>
    <row r="2" spans="1:15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2026</v>
      </c>
    </row>
    <row r="3" spans="1:15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5</v>
      </c>
    </row>
    <row r="4" spans="1:15" ht="15.5" thickBot="1" x14ac:dyDescent="0.35">
      <c r="B4" s="2"/>
    </row>
    <row r="5" spans="1:15" ht="27" customHeight="1" thickBot="1" x14ac:dyDescent="0.3">
      <c r="B5" s="58" t="s">
        <v>2</v>
      </c>
      <c r="C5" s="106" t="s">
        <v>3</v>
      </c>
      <c r="D5" s="106" t="s">
        <v>4</v>
      </c>
      <c r="E5" s="16" t="s">
        <v>5</v>
      </c>
      <c r="F5" s="16" t="s">
        <v>6</v>
      </c>
      <c r="G5" s="16" t="s">
        <v>113</v>
      </c>
      <c r="H5" s="16" t="s">
        <v>7</v>
      </c>
      <c r="I5" s="16" t="s">
        <v>8</v>
      </c>
      <c r="K5" s="116" t="s">
        <v>112</v>
      </c>
      <c r="L5" s="115" t="str">
        <f>C5</f>
        <v>alku klo</v>
      </c>
      <c r="M5" s="115" t="str">
        <f>D5</f>
        <v>loppu klo</v>
      </c>
    </row>
    <row r="6" spans="1:15" ht="24" customHeight="1" thickBot="1" x14ac:dyDescent="0.3">
      <c r="A6" s="32" t="s">
        <v>35</v>
      </c>
      <c r="B6" s="209">
        <v>46143</v>
      </c>
      <c r="C6" s="109"/>
      <c r="D6" s="110"/>
      <c r="E6" s="184" t="s">
        <v>103</v>
      </c>
      <c r="F6" s="39"/>
      <c r="G6" s="39"/>
      <c r="H6" s="40" t="str">
        <f t="shared" ref="H6" si="0">IF(K6&gt;0.417,1,"")</f>
        <v/>
      </c>
      <c r="I6" s="41" t="str">
        <f t="shared" ref="I6" si="1">IF(K6&lt;0.417,IF(K6&gt;0.25,1,""),"")</f>
        <v/>
      </c>
      <c r="J6" s="54" t="s">
        <v>57</v>
      </c>
      <c r="K6" s="81"/>
      <c r="L6" s="81"/>
      <c r="M6" s="81"/>
    </row>
    <row r="7" spans="1:15" ht="24" customHeight="1" x14ac:dyDescent="0.25">
      <c r="A7" s="144" t="s">
        <v>36</v>
      </c>
      <c r="B7" s="209">
        <v>46144</v>
      </c>
      <c r="C7" s="100"/>
      <c r="D7" s="87"/>
      <c r="E7" s="25"/>
      <c r="F7" s="26"/>
      <c r="G7" s="26"/>
      <c r="H7" s="37" t="str">
        <f t="shared" ref="H7:H13" si="2">IF(K7&gt;0.417,1,"")</f>
        <v/>
      </c>
      <c r="I7" s="27" t="str">
        <f t="shared" ref="I7:I13" si="3">IF(K7&lt;0.417,IF(K7&gt;0.25,1,""),"")</f>
        <v/>
      </c>
      <c r="K7" s="81"/>
      <c r="L7" s="81"/>
      <c r="M7" s="81"/>
    </row>
    <row r="8" spans="1:15" ht="24" customHeight="1" thickBot="1" x14ac:dyDescent="0.3">
      <c r="A8" s="139" t="s">
        <v>37</v>
      </c>
      <c r="B8" s="209">
        <v>46145</v>
      </c>
      <c r="C8" s="109"/>
      <c r="D8" s="110"/>
      <c r="E8" s="38"/>
      <c r="F8" s="39"/>
      <c r="G8" s="39"/>
      <c r="H8" s="40" t="str">
        <f t="shared" si="2"/>
        <v/>
      </c>
      <c r="I8" s="41" t="str">
        <f t="shared" si="3"/>
        <v/>
      </c>
      <c r="K8" s="81"/>
      <c r="L8" s="81"/>
      <c r="M8" s="81"/>
    </row>
    <row r="9" spans="1:15" ht="24" customHeight="1" x14ac:dyDescent="0.25">
      <c r="A9" s="144" t="s">
        <v>38</v>
      </c>
      <c r="B9" s="209">
        <v>46146</v>
      </c>
      <c r="C9" s="114"/>
      <c r="D9" s="105"/>
      <c r="E9" s="63"/>
      <c r="F9" s="64"/>
      <c r="G9" s="64"/>
      <c r="H9" s="73" t="str">
        <f t="shared" si="2"/>
        <v/>
      </c>
      <c r="I9" s="212" t="str">
        <f t="shared" si="3"/>
        <v/>
      </c>
      <c r="J9" s="54" t="s">
        <v>58</v>
      </c>
      <c r="K9" s="81">
        <f t="shared" ref="K9:K10" si="4">M9-L9</f>
        <v>0</v>
      </c>
      <c r="L9" s="81">
        <f t="shared" ref="L9:M13" si="5">C9</f>
        <v>0</v>
      </c>
      <c r="M9" s="81">
        <f t="shared" si="5"/>
        <v>0</v>
      </c>
    </row>
    <row r="10" spans="1:15" ht="24" customHeight="1" x14ac:dyDescent="0.25">
      <c r="A10" s="147" t="s">
        <v>39</v>
      </c>
      <c r="B10" s="209">
        <v>46147</v>
      </c>
      <c r="C10" s="82"/>
      <c r="D10" s="83"/>
      <c r="E10" s="6"/>
      <c r="F10" s="15"/>
      <c r="G10" s="15"/>
      <c r="H10" s="29" t="str">
        <f t="shared" si="2"/>
        <v/>
      </c>
      <c r="I10" s="204" t="str">
        <f t="shared" si="3"/>
        <v/>
      </c>
      <c r="K10" s="81">
        <f t="shared" si="4"/>
        <v>0</v>
      </c>
      <c r="L10" s="81">
        <f t="shared" si="5"/>
        <v>0</v>
      </c>
      <c r="M10" s="81">
        <f t="shared" si="5"/>
        <v>0</v>
      </c>
    </row>
    <row r="11" spans="1:15" ht="24" customHeight="1" x14ac:dyDescent="0.25">
      <c r="A11" s="147" t="s">
        <v>40</v>
      </c>
      <c r="B11" s="209">
        <v>46148</v>
      </c>
      <c r="C11" s="82"/>
      <c r="D11" s="83"/>
      <c r="E11" s="6"/>
      <c r="F11" s="15"/>
      <c r="G11" s="15"/>
      <c r="H11" s="29" t="str">
        <f t="shared" si="2"/>
        <v/>
      </c>
      <c r="I11" s="204" t="str">
        <f t="shared" si="3"/>
        <v/>
      </c>
      <c r="K11" s="81">
        <f>M11-L11</f>
        <v>0</v>
      </c>
      <c r="L11" s="81">
        <f t="shared" si="5"/>
        <v>0</v>
      </c>
      <c r="M11" s="81">
        <f t="shared" si="5"/>
        <v>0</v>
      </c>
    </row>
    <row r="12" spans="1:15" ht="24" customHeight="1" x14ac:dyDescent="0.25">
      <c r="A12" s="147" t="s">
        <v>34</v>
      </c>
      <c r="B12" s="209">
        <v>46149</v>
      </c>
      <c r="C12" s="82"/>
      <c r="D12" s="83"/>
      <c r="E12" s="6"/>
      <c r="F12" s="15"/>
      <c r="G12" s="15"/>
      <c r="H12" s="29" t="str">
        <f t="shared" ref="H12" si="6">IF(K12&gt;0.417,1,"")</f>
        <v/>
      </c>
      <c r="I12" s="204" t="str">
        <f t="shared" ref="I12" si="7">IF(K12&lt;0.417,IF(K12&gt;0.25,1,""),"")</f>
        <v/>
      </c>
      <c r="K12" s="81">
        <f>M12-L12</f>
        <v>0</v>
      </c>
      <c r="L12" s="81">
        <f t="shared" ref="L12" si="8">C12</f>
        <v>0</v>
      </c>
      <c r="M12" s="81">
        <f t="shared" ref="M12" si="9">D12</f>
        <v>0</v>
      </c>
    </row>
    <row r="13" spans="1:15" ht="24" customHeight="1" thickBot="1" x14ac:dyDescent="0.3">
      <c r="A13" s="139" t="s">
        <v>35</v>
      </c>
      <c r="B13" s="209">
        <v>46150</v>
      </c>
      <c r="C13" s="84"/>
      <c r="D13" s="85"/>
      <c r="E13" s="7"/>
      <c r="F13" s="68"/>
      <c r="G13" s="68"/>
      <c r="H13" s="47" t="str">
        <f t="shared" si="2"/>
        <v/>
      </c>
      <c r="I13" s="203" t="str">
        <f t="shared" si="3"/>
        <v/>
      </c>
      <c r="K13" s="81">
        <f>M13-L13</f>
        <v>0</v>
      </c>
      <c r="L13" s="81">
        <f t="shared" si="5"/>
        <v>0</v>
      </c>
      <c r="M13" s="81">
        <f t="shared" si="5"/>
        <v>0</v>
      </c>
    </row>
    <row r="14" spans="1:15" ht="24" customHeight="1" x14ac:dyDescent="0.3">
      <c r="A14" s="144" t="s">
        <v>36</v>
      </c>
      <c r="B14" s="209">
        <v>46151</v>
      </c>
      <c r="C14" s="100"/>
      <c r="D14" s="87"/>
      <c r="E14" s="25"/>
      <c r="F14" s="26"/>
      <c r="G14" s="26"/>
      <c r="H14" s="37"/>
      <c r="I14" s="27"/>
      <c r="M14" s="81"/>
      <c r="N14" s="81"/>
      <c r="O14" s="81"/>
    </row>
    <row r="15" spans="1:15" ht="24" customHeight="1" thickBot="1" x14ac:dyDescent="0.35">
      <c r="A15" s="139" t="s">
        <v>37</v>
      </c>
      <c r="B15" s="209">
        <v>46152</v>
      </c>
      <c r="C15" s="109"/>
      <c r="D15" s="110"/>
      <c r="E15" s="38"/>
      <c r="F15" s="39"/>
      <c r="G15" s="39"/>
      <c r="H15" s="40"/>
      <c r="I15" s="41"/>
      <c r="M15" s="81"/>
      <c r="N15" s="81"/>
      <c r="O15" s="81"/>
    </row>
    <row r="16" spans="1:15" ht="24" customHeight="1" x14ac:dyDescent="0.25">
      <c r="A16" s="144" t="s">
        <v>38</v>
      </c>
      <c r="B16" s="209">
        <v>46153</v>
      </c>
      <c r="C16" s="114"/>
      <c r="D16" s="105"/>
      <c r="E16" s="63"/>
      <c r="F16" s="64"/>
      <c r="G16" s="64"/>
      <c r="H16" s="73" t="str">
        <f t="shared" ref="H16:H17" si="10">IF(K16&gt;0.417,1,"")</f>
        <v/>
      </c>
      <c r="I16" s="212" t="str">
        <f t="shared" ref="I16:I17" si="11">IF(K16&lt;0.417,IF(K16&gt;0.25,1,""),"")</f>
        <v/>
      </c>
      <c r="J16" s="54" t="s">
        <v>59</v>
      </c>
      <c r="K16" s="81">
        <f t="shared" ref="K16:K17" si="12">M16-L16</f>
        <v>0</v>
      </c>
      <c r="L16" s="81">
        <f t="shared" ref="L16:M18" si="13">C16</f>
        <v>0</v>
      </c>
      <c r="M16" s="81">
        <f t="shared" si="13"/>
        <v>0</v>
      </c>
    </row>
    <row r="17" spans="1:15" ht="24" customHeight="1" x14ac:dyDescent="0.25">
      <c r="A17" s="147" t="s">
        <v>39</v>
      </c>
      <c r="B17" s="209">
        <v>46154</v>
      </c>
      <c r="C17" s="82"/>
      <c r="D17" s="83"/>
      <c r="E17" s="6"/>
      <c r="F17" s="15"/>
      <c r="G17" s="15"/>
      <c r="H17" s="29" t="str">
        <f t="shared" si="10"/>
        <v/>
      </c>
      <c r="I17" s="204" t="str">
        <f t="shared" si="11"/>
        <v/>
      </c>
      <c r="K17" s="81">
        <f t="shared" si="12"/>
        <v>0</v>
      </c>
      <c r="L17" s="81">
        <f t="shared" si="13"/>
        <v>0</v>
      </c>
      <c r="M17" s="81">
        <f t="shared" si="13"/>
        <v>0</v>
      </c>
    </row>
    <row r="18" spans="1:15" ht="24" customHeight="1" thickBot="1" x14ac:dyDescent="0.3">
      <c r="A18" s="147" t="s">
        <v>40</v>
      </c>
      <c r="B18" s="209">
        <v>46155</v>
      </c>
      <c r="C18" s="82"/>
      <c r="D18" s="83"/>
      <c r="E18" s="6"/>
      <c r="F18" s="15"/>
      <c r="G18" s="15"/>
      <c r="H18" s="29" t="str">
        <f t="shared" ref="H18" si="14">IF(K18&gt;0.417,1,"")</f>
        <v/>
      </c>
      <c r="I18" s="204" t="str">
        <f t="shared" ref="I18" si="15">IF(K18&lt;0.417,IF(K18&gt;0.25,1,""),"")</f>
        <v/>
      </c>
      <c r="K18" s="81">
        <f>M18-L18</f>
        <v>0</v>
      </c>
      <c r="L18" s="81">
        <f t="shared" si="13"/>
        <v>0</v>
      </c>
      <c r="M18" s="81">
        <f t="shared" si="13"/>
        <v>0</v>
      </c>
    </row>
    <row r="19" spans="1:15" ht="24" customHeight="1" thickBot="1" x14ac:dyDescent="0.3">
      <c r="A19" s="147" t="s">
        <v>34</v>
      </c>
      <c r="B19" s="209">
        <v>46156</v>
      </c>
      <c r="C19" s="167"/>
      <c r="D19" s="151"/>
      <c r="E19" s="161" t="s">
        <v>116</v>
      </c>
      <c r="F19" s="152"/>
      <c r="G19" s="152"/>
      <c r="H19" s="153" t="str">
        <f>IF(K19&gt;0.417,1,"")</f>
        <v/>
      </c>
      <c r="I19" s="195" t="str">
        <f>IF(K19&lt;0.417,IF(K19&gt;0.25,1,""),"")</f>
        <v/>
      </c>
      <c r="K19" s="81"/>
      <c r="L19" s="81"/>
      <c r="M19" s="81"/>
    </row>
    <row r="20" spans="1:15" ht="24" customHeight="1" thickBot="1" x14ac:dyDescent="0.3">
      <c r="A20" s="139" t="s">
        <v>35</v>
      </c>
      <c r="B20" s="209">
        <v>46157</v>
      </c>
      <c r="C20" s="97"/>
      <c r="D20" s="98"/>
      <c r="E20" s="60"/>
      <c r="F20" s="68"/>
      <c r="G20" s="68"/>
      <c r="H20" s="69" t="str">
        <f t="shared" ref="H20" si="16">IF(K20&gt;0.417,1,"")</f>
        <v/>
      </c>
      <c r="I20" s="223" t="str">
        <f t="shared" ref="I20" si="17">IF(K20&lt;0.417,IF(K20&gt;0.25,1,""),"")</f>
        <v/>
      </c>
      <c r="K20" s="81">
        <f t="shared" ref="K20" si="18">M20-L20</f>
        <v>0</v>
      </c>
      <c r="L20" s="81">
        <f t="shared" ref="L20" si="19">C20</f>
        <v>0</v>
      </c>
      <c r="M20" s="81">
        <f t="shared" ref="M20" si="20">D20</f>
        <v>0</v>
      </c>
    </row>
    <row r="21" spans="1:15" ht="24" customHeight="1" x14ac:dyDescent="0.3">
      <c r="A21" s="144" t="s">
        <v>36</v>
      </c>
      <c r="B21" s="209">
        <v>46158</v>
      </c>
      <c r="C21" s="100"/>
      <c r="D21" s="87"/>
      <c r="E21" s="25"/>
      <c r="F21" s="26"/>
      <c r="G21" s="26"/>
      <c r="H21" s="37"/>
      <c r="I21" s="27"/>
      <c r="M21" s="81"/>
      <c r="N21" s="81"/>
      <c r="O21" s="81"/>
    </row>
    <row r="22" spans="1:15" ht="24" customHeight="1" thickBot="1" x14ac:dyDescent="0.35">
      <c r="A22" s="139" t="s">
        <v>37</v>
      </c>
      <c r="B22" s="209">
        <v>46159</v>
      </c>
      <c r="C22" s="109"/>
      <c r="D22" s="110"/>
      <c r="E22" s="38"/>
      <c r="F22" s="39"/>
      <c r="G22" s="39"/>
      <c r="H22" s="40"/>
      <c r="I22" s="41"/>
      <c r="M22" s="81"/>
      <c r="N22" s="81"/>
      <c r="O22" s="81"/>
    </row>
    <row r="23" spans="1:15" ht="24" customHeight="1" x14ac:dyDescent="0.25">
      <c r="A23" s="231" t="s">
        <v>38</v>
      </c>
      <c r="B23" s="209">
        <v>46160</v>
      </c>
      <c r="C23" s="96"/>
      <c r="D23" s="91"/>
      <c r="E23" s="43"/>
      <c r="F23" s="19"/>
      <c r="G23" s="19"/>
      <c r="H23" s="44" t="str">
        <f t="shared" ref="H23:H24" si="21">IF(K23&gt;0.417,1,"")</f>
        <v/>
      </c>
      <c r="I23" s="202" t="str">
        <f t="shared" ref="I23:I24" si="22">IF(K23&lt;0.417,IF(K23&gt;0.25,1,""),"")</f>
        <v/>
      </c>
      <c r="J23" s="54" t="s">
        <v>60</v>
      </c>
      <c r="K23" s="81">
        <f t="shared" ref="K23:K24" si="23">M23-L23</f>
        <v>0</v>
      </c>
      <c r="L23" s="81">
        <f t="shared" ref="L23:M23" si="24">C23</f>
        <v>0</v>
      </c>
      <c r="M23" s="81">
        <f t="shared" si="24"/>
        <v>0</v>
      </c>
      <c r="N23" s="81"/>
      <c r="O23" s="81"/>
    </row>
    <row r="24" spans="1:15" ht="24" customHeight="1" x14ac:dyDescent="0.25">
      <c r="A24" s="194" t="s">
        <v>39</v>
      </c>
      <c r="B24" s="209">
        <v>46161</v>
      </c>
      <c r="C24" s="82"/>
      <c r="D24" s="83"/>
      <c r="E24" s="6"/>
      <c r="F24" s="15"/>
      <c r="G24" s="15"/>
      <c r="H24" s="29" t="str">
        <f t="shared" si="21"/>
        <v/>
      </c>
      <c r="I24" s="204" t="str">
        <f t="shared" si="22"/>
        <v/>
      </c>
      <c r="K24" s="81">
        <f t="shared" si="23"/>
        <v>0</v>
      </c>
      <c r="L24" s="81">
        <f t="shared" ref="L24" si="25">C24</f>
        <v>0</v>
      </c>
      <c r="M24" s="81">
        <f t="shared" ref="M24" si="26">D24</f>
        <v>0</v>
      </c>
      <c r="N24" s="81"/>
      <c r="O24" s="81"/>
    </row>
    <row r="25" spans="1:15" ht="24" customHeight="1" x14ac:dyDescent="0.25">
      <c r="A25" s="194" t="s">
        <v>40</v>
      </c>
      <c r="B25" s="209">
        <v>46162</v>
      </c>
      <c r="C25" s="82"/>
      <c r="D25" s="83"/>
      <c r="E25" s="6"/>
      <c r="F25" s="15"/>
      <c r="G25" s="15"/>
      <c r="H25" s="29" t="str">
        <f t="shared" ref="H25:H27" si="27">IF(K25&gt;0.417,1,"")</f>
        <v/>
      </c>
      <c r="I25" s="204" t="str">
        <f t="shared" ref="I25:I27" si="28">IF(K25&lt;0.417,IF(K25&gt;0.25,1,""),"")</f>
        <v/>
      </c>
      <c r="K25" s="81">
        <f t="shared" ref="K25:K27" si="29">M25-L25</f>
        <v>0</v>
      </c>
      <c r="L25" s="81">
        <f t="shared" ref="L25:L27" si="30">C25</f>
        <v>0</v>
      </c>
      <c r="M25" s="81">
        <f t="shared" ref="M25:M27" si="31">D25</f>
        <v>0</v>
      </c>
      <c r="N25" s="81"/>
      <c r="O25" s="81"/>
    </row>
    <row r="26" spans="1:15" ht="24" customHeight="1" x14ac:dyDescent="0.25">
      <c r="A26" s="194" t="s">
        <v>34</v>
      </c>
      <c r="B26" s="209">
        <v>46163</v>
      </c>
      <c r="C26" s="82"/>
      <c r="D26" s="83"/>
      <c r="E26" s="6"/>
      <c r="F26" s="15"/>
      <c r="G26" s="15"/>
      <c r="H26" s="29" t="str">
        <f t="shared" ref="H26" si="32">IF(K26&gt;0.417,1,"")</f>
        <v/>
      </c>
      <c r="I26" s="204" t="str">
        <f t="shared" ref="I26" si="33">IF(K26&lt;0.417,IF(K26&gt;0.25,1,""),"")</f>
        <v/>
      </c>
      <c r="K26" s="81">
        <f t="shared" ref="K26" si="34">M26-L26</f>
        <v>0</v>
      </c>
      <c r="L26" s="81">
        <f t="shared" ref="L26" si="35">C26</f>
        <v>0</v>
      </c>
      <c r="M26" s="81">
        <f t="shared" ref="M26" si="36">D26</f>
        <v>0</v>
      </c>
      <c r="N26" s="81"/>
      <c r="O26" s="81"/>
    </row>
    <row r="27" spans="1:15" ht="24" customHeight="1" thickBot="1" x14ac:dyDescent="0.3">
      <c r="A27" s="194" t="s">
        <v>35</v>
      </c>
      <c r="B27" s="209">
        <v>46164</v>
      </c>
      <c r="C27" s="97"/>
      <c r="D27" s="98"/>
      <c r="E27" s="60"/>
      <c r="F27" s="68"/>
      <c r="G27" s="68"/>
      <c r="H27" s="69" t="str">
        <f t="shared" si="27"/>
        <v/>
      </c>
      <c r="I27" s="223" t="str">
        <f t="shared" si="28"/>
        <v/>
      </c>
      <c r="K27" s="81">
        <f t="shared" si="29"/>
        <v>0</v>
      </c>
      <c r="L27" s="81">
        <f t="shared" si="30"/>
        <v>0</v>
      </c>
      <c r="M27" s="81">
        <f t="shared" si="31"/>
        <v>0</v>
      </c>
      <c r="N27" s="81"/>
      <c r="O27" s="81"/>
    </row>
    <row r="28" spans="1:15" ht="24" customHeight="1" x14ac:dyDescent="0.3">
      <c r="A28" s="144" t="s">
        <v>36</v>
      </c>
      <c r="B28" s="209">
        <v>46165</v>
      </c>
      <c r="C28" s="100"/>
      <c r="D28" s="87"/>
      <c r="E28" s="25"/>
      <c r="F28" s="26"/>
      <c r="G28" s="26"/>
      <c r="H28" s="37"/>
      <c r="I28" s="27"/>
      <c r="M28" s="81"/>
      <c r="N28" s="81"/>
      <c r="O28" s="81"/>
    </row>
    <row r="29" spans="1:15" ht="24" customHeight="1" thickBot="1" x14ac:dyDescent="0.35">
      <c r="A29" s="139" t="s">
        <v>37</v>
      </c>
      <c r="B29" s="209">
        <v>46166</v>
      </c>
      <c r="C29" s="109"/>
      <c r="D29" s="110"/>
      <c r="E29" s="38"/>
      <c r="F29" s="39"/>
      <c r="G29" s="39"/>
      <c r="H29" s="40"/>
      <c r="I29" s="41"/>
      <c r="M29" s="81"/>
      <c r="N29" s="81"/>
      <c r="O29" s="81"/>
    </row>
    <row r="30" spans="1:15" ht="24" customHeight="1" x14ac:dyDescent="0.25">
      <c r="A30" s="231" t="s">
        <v>38</v>
      </c>
      <c r="B30" s="209">
        <v>46167</v>
      </c>
      <c r="C30" s="96"/>
      <c r="D30" s="91"/>
      <c r="E30" s="43"/>
      <c r="F30" s="19"/>
      <c r="G30" s="19"/>
      <c r="H30" s="44" t="str">
        <f t="shared" ref="H30" si="37">IF(K30&gt;0.417,1,"")</f>
        <v/>
      </c>
      <c r="I30" s="202" t="str">
        <f t="shared" ref="I30" si="38">IF(K30&lt;0.417,IF(K30&gt;0.25,1,""),"")</f>
        <v/>
      </c>
      <c r="J30" s="54" t="s">
        <v>61</v>
      </c>
      <c r="K30" s="81">
        <f t="shared" ref="K30" si="39">M30-L30</f>
        <v>0</v>
      </c>
      <c r="L30" s="81">
        <f t="shared" ref="L30" si="40">C30</f>
        <v>0</v>
      </c>
      <c r="M30" s="81">
        <f t="shared" ref="M30" si="41">D30</f>
        <v>0</v>
      </c>
      <c r="N30" s="81"/>
      <c r="O30" s="81"/>
    </row>
    <row r="31" spans="1:15" ht="24" customHeight="1" x14ac:dyDescent="0.25">
      <c r="A31" s="194" t="s">
        <v>39</v>
      </c>
      <c r="B31" s="209">
        <v>46168</v>
      </c>
      <c r="C31" s="213"/>
      <c r="D31" s="103"/>
      <c r="E31" s="30"/>
      <c r="F31" s="31"/>
      <c r="G31" s="31"/>
      <c r="H31" s="73" t="str">
        <f t="shared" ref="H31:H32" si="42">IF(K31&gt;0.417,1,"")</f>
        <v/>
      </c>
      <c r="I31" s="212" t="str">
        <f t="shared" ref="I31:I32" si="43">IF(K31&lt;0.417,IF(K31&gt;0.25,1,""),"")</f>
        <v/>
      </c>
      <c r="J31" s="42"/>
      <c r="K31" s="81">
        <f t="shared" ref="K31:K32" si="44">M31-L31</f>
        <v>0</v>
      </c>
      <c r="L31" s="81">
        <f t="shared" ref="L31:L32" si="45">C31</f>
        <v>0</v>
      </c>
      <c r="M31" s="81">
        <f t="shared" ref="M31:M32" si="46">D31</f>
        <v>0</v>
      </c>
      <c r="N31" s="81"/>
      <c r="O31" s="81"/>
    </row>
    <row r="32" spans="1:15" ht="24" customHeight="1" x14ac:dyDescent="0.25">
      <c r="A32" s="194" t="s">
        <v>40</v>
      </c>
      <c r="B32" s="209">
        <v>46169</v>
      </c>
      <c r="C32" s="82"/>
      <c r="D32" s="83"/>
      <c r="E32" s="6"/>
      <c r="F32" s="15"/>
      <c r="G32" s="15"/>
      <c r="H32" s="29" t="str">
        <f t="shared" si="42"/>
        <v/>
      </c>
      <c r="I32" s="204" t="str">
        <f t="shared" si="43"/>
        <v/>
      </c>
      <c r="J32" s="71"/>
      <c r="K32" s="81">
        <f t="shared" si="44"/>
        <v>0</v>
      </c>
      <c r="L32" s="81">
        <f t="shared" si="45"/>
        <v>0</v>
      </c>
      <c r="M32" s="81">
        <f t="shared" si="46"/>
        <v>0</v>
      </c>
      <c r="N32" s="81"/>
      <c r="O32" s="81"/>
    </row>
    <row r="33" spans="1:15" ht="24" customHeight="1" x14ac:dyDescent="0.25">
      <c r="A33" s="194" t="s">
        <v>34</v>
      </c>
      <c r="B33" s="209">
        <v>46170</v>
      </c>
      <c r="C33" s="82"/>
      <c r="D33" s="83"/>
      <c r="E33" s="6"/>
      <c r="F33" s="15"/>
      <c r="G33" s="15"/>
      <c r="H33" s="29" t="str">
        <f t="shared" ref="H33" si="47">IF(K33&gt;0.417,1,"")</f>
        <v/>
      </c>
      <c r="I33" s="204" t="str">
        <f t="shared" ref="I33" si="48">IF(K33&lt;0.417,IF(K33&gt;0.25,1,""),"")</f>
        <v/>
      </c>
      <c r="J33" s="71"/>
      <c r="K33" s="81">
        <f t="shared" ref="K33" si="49">M33-L33</f>
        <v>0</v>
      </c>
      <c r="L33" s="81">
        <f t="shared" ref="L33" si="50">C33</f>
        <v>0</v>
      </c>
      <c r="M33" s="81">
        <f t="shared" ref="M33" si="51">D33</f>
        <v>0</v>
      </c>
      <c r="N33" s="81"/>
      <c r="O33" s="81"/>
    </row>
    <row r="34" spans="1:15" ht="24" customHeight="1" thickBot="1" x14ac:dyDescent="0.3">
      <c r="A34" s="194" t="s">
        <v>35</v>
      </c>
      <c r="B34" s="209">
        <v>46171</v>
      </c>
      <c r="C34" s="82"/>
      <c r="D34" s="83"/>
      <c r="E34" s="6"/>
      <c r="F34" s="15"/>
      <c r="G34" s="15"/>
      <c r="H34" s="29" t="str">
        <f t="shared" ref="H34" si="52">IF(K34&gt;0.417,1,"")</f>
        <v/>
      </c>
      <c r="I34" s="204" t="str">
        <f t="shared" ref="I34" si="53">IF(K34&lt;0.417,IF(K34&gt;0.25,1,""),"")</f>
        <v/>
      </c>
      <c r="J34" s="71"/>
      <c r="K34" s="81">
        <f t="shared" ref="K34" si="54">M34-L34</f>
        <v>0</v>
      </c>
      <c r="L34" s="81">
        <f t="shared" ref="L34" si="55">C34</f>
        <v>0</v>
      </c>
      <c r="M34" s="81">
        <f t="shared" ref="M34" si="56">D34</f>
        <v>0</v>
      </c>
      <c r="N34" s="81"/>
      <c r="O34" s="81"/>
    </row>
    <row r="35" spans="1:15" ht="24" customHeight="1" x14ac:dyDescent="0.3">
      <c r="A35" s="144" t="s">
        <v>36</v>
      </c>
      <c r="B35" s="209">
        <v>46172</v>
      </c>
      <c r="C35" s="100"/>
      <c r="D35" s="87"/>
      <c r="E35" s="25"/>
      <c r="F35" s="26"/>
      <c r="G35" s="26"/>
      <c r="H35" s="37"/>
      <c r="I35" s="27"/>
      <c r="M35" s="81"/>
      <c r="N35" s="81"/>
      <c r="O35" s="81"/>
    </row>
    <row r="36" spans="1:15" ht="24" customHeight="1" thickBot="1" x14ac:dyDescent="0.35">
      <c r="A36" s="139" t="s">
        <v>37</v>
      </c>
      <c r="B36" s="209">
        <v>46173</v>
      </c>
      <c r="C36" s="109"/>
      <c r="D36" s="110"/>
      <c r="E36" s="38"/>
      <c r="F36" s="39"/>
      <c r="G36" s="39"/>
      <c r="H36" s="40"/>
      <c r="I36" s="41"/>
      <c r="M36" s="81"/>
      <c r="N36" s="81"/>
      <c r="O36" s="81"/>
    </row>
    <row r="37" spans="1:15" ht="18" customHeight="1" thickTop="1" x14ac:dyDescent="0.3">
      <c r="B37" s="81"/>
      <c r="F37" s="74">
        <f>SUM(F6:F36)</f>
        <v>0</v>
      </c>
      <c r="G37" s="74">
        <f>SUM(G6:G36)</f>
        <v>0</v>
      </c>
      <c r="H37" s="74">
        <f>SUM(H6:H36)</f>
        <v>0</v>
      </c>
      <c r="I37" s="74">
        <f>SUM(I6:I36)</f>
        <v>0</v>
      </c>
      <c r="K37" s="158">
        <f>SUM(K6:K36)</f>
        <v>0</v>
      </c>
      <c r="L37" s="117"/>
    </row>
    <row r="38" spans="1:15" x14ac:dyDescent="0.3">
      <c r="F38" s="238">
        <f>(F37+G37)*Yhteenveto!$D$21</f>
        <v>0</v>
      </c>
      <c r="G38" s="239"/>
      <c r="H38" s="171">
        <f>Yhteenveto!$F$21*H37</f>
        <v>0</v>
      </c>
      <c r="I38" s="171">
        <f>Yhteenveto!$G$21*I37</f>
        <v>0</v>
      </c>
      <c r="J38" s="172">
        <f>SUM(F38:I38)</f>
        <v>0</v>
      </c>
    </row>
    <row r="39" spans="1:15" x14ac:dyDescent="0.3">
      <c r="G39" s="20"/>
      <c r="K39" s="23">
        <f>COUNTA(K6:K36)</f>
        <v>19</v>
      </c>
      <c r="L39" t="s">
        <v>99</v>
      </c>
    </row>
    <row r="40" spans="1:15" x14ac:dyDescent="0.3">
      <c r="G40" s="9"/>
      <c r="K40" s="23">
        <f>K39*7.5</f>
        <v>142.5</v>
      </c>
      <c r="L40" t="s">
        <v>98</v>
      </c>
    </row>
    <row r="41" spans="1:15" x14ac:dyDescent="0.3">
      <c r="E41" s="174" t="s">
        <v>121</v>
      </c>
      <c r="F41" s="211">
        <f>Huhti!$F$42</f>
        <v>46142</v>
      </c>
      <c r="G41">
        <f>Huhti!G42</f>
        <v>0</v>
      </c>
      <c r="H41" t="s">
        <v>6</v>
      </c>
    </row>
    <row r="42" spans="1:15" x14ac:dyDescent="0.3">
      <c r="E42" s="174" t="s">
        <v>121</v>
      </c>
      <c r="F42" s="211">
        <f>B36</f>
        <v>46173</v>
      </c>
      <c r="G42" s="140"/>
      <c r="H42" t="s">
        <v>6</v>
      </c>
    </row>
    <row r="43" spans="1:15" x14ac:dyDescent="0.3">
      <c r="E43" s="136" t="s">
        <v>109</v>
      </c>
      <c r="G43" s="135">
        <f>IF(G42&gt;0,G42-G41,0)</f>
        <v>0</v>
      </c>
      <c r="H43" t="s">
        <v>6</v>
      </c>
    </row>
    <row r="44" spans="1:15" x14ac:dyDescent="0.3">
      <c r="E44" s="136" t="s">
        <v>110</v>
      </c>
      <c r="G44" s="135">
        <f>F37+G37</f>
        <v>0</v>
      </c>
      <c r="H44" s="137" t="e">
        <f>G44/G43</f>
        <v>#DIV/0!</v>
      </c>
    </row>
    <row r="45" spans="1:15" x14ac:dyDescent="0.3">
      <c r="E45" s="136" t="s">
        <v>111</v>
      </c>
      <c r="G45" s="135">
        <f>G43-G44</f>
        <v>0</v>
      </c>
      <c r="H45" s="137" t="e">
        <f>G45/G43</f>
        <v>#DIV/0!</v>
      </c>
    </row>
  </sheetData>
  <customSheetViews>
    <customSheetView guid="{E9DA6026-2258-4365-8B59-CF78043EB8B1}" fitToPage="1">
      <selection activeCell="K37" sqref="K37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45"/>
  <sheetViews>
    <sheetView workbookViewId="0">
      <selection activeCell="E6" sqref="E6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9" width="10.6328125" customWidth="1"/>
    <col min="10" max="10" width="10.6328125" hidden="1" customWidth="1"/>
    <col min="12" max="12" width="7.08984375" style="23" bestFit="1" customWidth="1"/>
    <col min="13" max="13" width="7.36328125" style="23" bestFit="1" customWidth="1"/>
    <col min="14" max="16" width="9.08984375" customWidth="1"/>
  </cols>
  <sheetData>
    <row r="1" spans="1:14" ht="18" customHeight="1" x14ac:dyDescent="0.4">
      <c r="B1" s="2" t="str">
        <f>Tammi!$B1</f>
        <v>Firma Oy</v>
      </c>
      <c r="E1" s="4" t="str">
        <f>Tammi!$E1</f>
        <v>MATKARAPORTTI</v>
      </c>
    </row>
    <row r="2" spans="1:14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2026</v>
      </c>
      <c r="J2" s="24"/>
    </row>
    <row r="3" spans="1:14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6</v>
      </c>
      <c r="J3" s="8"/>
    </row>
    <row r="4" spans="1:14" ht="15.5" thickBot="1" x14ac:dyDescent="0.35">
      <c r="B4" s="2"/>
    </row>
    <row r="5" spans="1:14" ht="27" customHeight="1" thickBot="1" x14ac:dyDescent="0.3">
      <c r="A5" s="65"/>
      <c r="B5" s="58" t="s">
        <v>2</v>
      </c>
      <c r="C5" s="111" t="s">
        <v>3</v>
      </c>
      <c r="D5" s="111" t="s">
        <v>4</v>
      </c>
      <c r="E5" s="59" t="s">
        <v>5</v>
      </c>
      <c r="F5" s="59" t="s">
        <v>6</v>
      </c>
      <c r="G5" s="59" t="s">
        <v>113</v>
      </c>
      <c r="H5" s="59" t="s">
        <v>7</v>
      </c>
      <c r="I5" s="214" t="s">
        <v>8</v>
      </c>
      <c r="J5" s="130" t="s">
        <v>106</v>
      </c>
      <c r="L5" s="116" t="s">
        <v>112</v>
      </c>
      <c r="M5" s="115" t="str">
        <f t="shared" ref="M5:N5" si="0">C5</f>
        <v>alku klo</v>
      </c>
      <c r="N5" s="115" t="str">
        <f t="shared" si="0"/>
        <v>loppu klo</v>
      </c>
    </row>
    <row r="6" spans="1:14" ht="24" customHeight="1" x14ac:dyDescent="0.25">
      <c r="A6" s="53" t="s">
        <v>38</v>
      </c>
      <c r="B6" s="209">
        <v>46174</v>
      </c>
      <c r="C6" s="96"/>
      <c r="D6" s="91"/>
      <c r="E6" s="43"/>
      <c r="F6" s="19"/>
      <c r="G6" s="78"/>
      <c r="H6" s="73" t="str">
        <f t="shared" ref="H6:H13" si="1">IF(L6&gt;0.417,1,"")</f>
        <v/>
      </c>
      <c r="I6" s="212" t="str">
        <f t="shared" ref="I6:I13" si="2">IF(L6&lt;0.417,IF(L6&gt;0.25,1,""),"")</f>
        <v/>
      </c>
      <c r="J6" s="142"/>
      <c r="K6" s="54" t="s">
        <v>62</v>
      </c>
      <c r="L6" s="81">
        <f t="shared" ref="L6:L8" si="3">N6-M6</f>
        <v>0</v>
      </c>
      <c r="M6" s="81">
        <f t="shared" ref="M6:N8" si="4">C6</f>
        <v>0</v>
      </c>
      <c r="N6" s="81">
        <f t="shared" si="4"/>
        <v>0</v>
      </c>
    </row>
    <row r="7" spans="1:14" ht="24" customHeight="1" x14ac:dyDescent="0.25">
      <c r="A7" s="32" t="s">
        <v>39</v>
      </c>
      <c r="B7" s="209">
        <v>46175</v>
      </c>
      <c r="C7" s="82"/>
      <c r="D7" s="83"/>
      <c r="E7" s="6"/>
      <c r="F7" s="15"/>
      <c r="G7" s="76"/>
      <c r="H7" s="29" t="str">
        <f t="shared" si="1"/>
        <v/>
      </c>
      <c r="I7" s="204" t="str">
        <f t="shared" si="2"/>
        <v/>
      </c>
      <c r="J7" s="143"/>
      <c r="L7" s="81">
        <f t="shared" si="3"/>
        <v>0</v>
      </c>
      <c r="M7" s="81">
        <f t="shared" si="4"/>
        <v>0</v>
      </c>
      <c r="N7" s="81">
        <f t="shared" si="4"/>
        <v>0</v>
      </c>
    </row>
    <row r="8" spans="1:14" ht="24" customHeight="1" x14ac:dyDescent="0.25">
      <c r="A8" s="32" t="s">
        <v>40</v>
      </c>
      <c r="B8" s="209">
        <v>46176</v>
      </c>
      <c r="C8" s="82"/>
      <c r="D8" s="83"/>
      <c r="E8" s="6"/>
      <c r="F8" s="29"/>
      <c r="G8" s="77"/>
      <c r="H8" s="29" t="str">
        <f t="shared" si="1"/>
        <v/>
      </c>
      <c r="I8" s="204" t="str">
        <f t="shared" si="2"/>
        <v/>
      </c>
      <c r="J8" s="72"/>
      <c r="L8" s="81">
        <f t="shared" si="3"/>
        <v>0</v>
      </c>
      <c r="M8" s="81">
        <f t="shared" si="4"/>
        <v>0</v>
      </c>
      <c r="N8" s="81">
        <f t="shared" si="4"/>
        <v>0</v>
      </c>
    </row>
    <row r="9" spans="1:14" ht="24" customHeight="1" x14ac:dyDescent="0.25">
      <c r="A9" s="32" t="s">
        <v>34</v>
      </c>
      <c r="B9" s="209">
        <v>46177</v>
      </c>
      <c r="C9" s="82"/>
      <c r="D9" s="83"/>
      <c r="E9" s="6"/>
      <c r="F9" s="29"/>
      <c r="G9" s="77"/>
      <c r="H9" s="29" t="str">
        <f t="shared" ref="H9:H10" si="5">IF(L9&gt;0.417,1,"")</f>
        <v/>
      </c>
      <c r="I9" s="204" t="str">
        <f t="shared" ref="I9:I10" si="6">IF(L9&lt;0.417,IF(L9&gt;0.25,1,""),"")</f>
        <v/>
      </c>
      <c r="J9" s="72"/>
      <c r="L9" s="81">
        <f t="shared" ref="L9:L10" si="7">N9-M9</f>
        <v>0</v>
      </c>
      <c r="M9" s="81">
        <f t="shared" ref="M9:M10" si="8">C9</f>
        <v>0</v>
      </c>
      <c r="N9" s="81">
        <f t="shared" ref="N9:N10" si="9">D9</f>
        <v>0</v>
      </c>
    </row>
    <row r="10" spans="1:14" ht="24" customHeight="1" thickBot="1" x14ac:dyDescent="0.3">
      <c r="A10" s="32" t="s">
        <v>35</v>
      </c>
      <c r="B10" s="209">
        <v>46178</v>
      </c>
      <c r="C10" s="82"/>
      <c r="D10" s="83"/>
      <c r="E10" s="6"/>
      <c r="F10" s="29"/>
      <c r="G10" s="77"/>
      <c r="H10" s="29" t="str">
        <f t="shared" si="5"/>
        <v/>
      </c>
      <c r="I10" s="204" t="str">
        <f t="shared" si="6"/>
        <v/>
      </c>
      <c r="J10" s="72"/>
      <c r="L10" s="81">
        <f t="shared" si="7"/>
        <v>0</v>
      </c>
      <c r="M10" s="81">
        <f t="shared" si="8"/>
        <v>0</v>
      </c>
      <c r="N10" s="81">
        <f t="shared" si="9"/>
        <v>0</v>
      </c>
    </row>
    <row r="11" spans="1:14" ht="24" customHeight="1" x14ac:dyDescent="0.25">
      <c r="A11" s="144" t="s">
        <v>36</v>
      </c>
      <c r="B11" s="209">
        <v>46179</v>
      </c>
      <c r="C11" s="86"/>
      <c r="D11" s="87"/>
      <c r="E11" s="25"/>
      <c r="F11" s="26"/>
      <c r="G11" s="26"/>
      <c r="H11" s="37"/>
      <c r="I11" s="27"/>
      <c r="J11" s="138"/>
      <c r="L11" s="81"/>
      <c r="M11" s="81"/>
      <c r="N11" s="81"/>
    </row>
    <row r="12" spans="1:14" ht="24" customHeight="1" thickBot="1" x14ac:dyDescent="0.3">
      <c r="A12" s="139" t="s">
        <v>37</v>
      </c>
      <c r="B12" s="209">
        <v>46180</v>
      </c>
      <c r="C12" s="88"/>
      <c r="D12" s="89"/>
      <c r="E12" s="51"/>
      <c r="F12" s="52"/>
      <c r="G12" s="52"/>
      <c r="H12" s="40" t="str">
        <f t="shared" si="1"/>
        <v/>
      </c>
      <c r="I12" s="41" t="str">
        <f t="shared" si="2"/>
        <v/>
      </c>
      <c r="J12" s="133"/>
      <c r="L12" s="81"/>
      <c r="M12" s="81"/>
      <c r="N12" s="81"/>
    </row>
    <row r="13" spans="1:14" ht="24" customHeight="1" x14ac:dyDescent="0.25">
      <c r="A13" s="32" t="s">
        <v>38</v>
      </c>
      <c r="B13" s="209">
        <v>46181</v>
      </c>
      <c r="C13" s="96"/>
      <c r="D13" s="91"/>
      <c r="E13" s="43"/>
      <c r="F13" s="19"/>
      <c r="G13" s="78"/>
      <c r="H13" s="73" t="str">
        <f t="shared" si="1"/>
        <v/>
      </c>
      <c r="I13" s="212" t="str">
        <f t="shared" si="2"/>
        <v/>
      </c>
      <c r="J13" s="142"/>
      <c r="K13" s="54" t="s">
        <v>63</v>
      </c>
      <c r="L13" s="81">
        <f>N13-M13</f>
        <v>0</v>
      </c>
      <c r="M13" s="81">
        <f t="shared" ref="M13:N14" si="10">C13</f>
        <v>0</v>
      </c>
      <c r="N13" s="81">
        <f t="shared" si="10"/>
        <v>0</v>
      </c>
    </row>
    <row r="14" spans="1:14" ht="24" customHeight="1" x14ac:dyDescent="0.25">
      <c r="A14" s="32" t="s">
        <v>39</v>
      </c>
      <c r="B14" s="209">
        <v>46182</v>
      </c>
      <c r="C14" s="82"/>
      <c r="D14" s="83"/>
      <c r="E14" s="6"/>
      <c r="F14" s="15"/>
      <c r="G14" s="76"/>
      <c r="H14" s="29" t="str">
        <f>IF(L14&gt;0.417,1,"")</f>
        <v/>
      </c>
      <c r="I14" s="204" t="str">
        <f>IF(L14&lt;0.417,IF(L14&gt;0.25,1,""),"")</f>
        <v/>
      </c>
      <c r="J14" s="143"/>
      <c r="L14" s="81">
        <f>N14-M14</f>
        <v>0</v>
      </c>
      <c r="M14" s="81">
        <f t="shared" si="10"/>
        <v>0</v>
      </c>
      <c r="N14" s="81">
        <f t="shared" si="10"/>
        <v>0</v>
      </c>
    </row>
    <row r="15" spans="1:14" ht="24" customHeight="1" x14ac:dyDescent="0.25">
      <c r="A15" s="32" t="s">
        <v>40</v>
      </c>
      <c r="B15" s="209">
        <v>46183</v>
      </c>
      <c r="C15" s="82"/>
      <c r="D15" s="83"/>
      <c r="E15" s="6"/>
      <c r="F15" s="15"/>
      <c r="G15" s="76"/>
      <c r="H15" s="29" t="str">
        <f>IF(L15&gt;0.417,1,"")</f>
        <v/>
      </c>
      <c r="I15" s="204" t="str">
        <f>IF(L15&lt;0.417,IF(L15&gt;0.25,1,""),"")</f>
        <v/>
      </c>
      <c r="J15" s="143"/>
      <c r="L15" s="81">
        <f>N15-M15</f>
        <v>0</v>
      </c>
      <c r="M15" s="81">
        <f t="shared" ref="M15" si="11">C15</f>
        <v>0</v>
      </c>
      <c r="N15" s="81">
        <f t="shared" ref="N15" si="12">D15</f>
        <v>0</v>
      </c>
    </row>
    <row r="16" spans="1:14" ht="24" customHeight="1" x14ac:dyDescent="0.25">
      <c r="A16" s="32" t="s">
        <v>34</v>
      </c>
      <c r="B16" s="209">
        <v>46184</v>
      </c>
      <c r="C16" s="149"/>
      <c r="D16" s="94"/>
      <c r="E16" s="17"/>
      <c r="F16" s="18"/>
      <c r="G16" s="225"/>
      <c r="H16" s="28" t="str">
        <f>IF(L16&gt;0.417,1,"")</f>
        <v/>
      </c>
      <c r="I16" s="207" t="str">
        <f>IF(L16&lt;0.417,IF(L16&gt;0.25,1,""),"")</f>
        <v/>
      </c>
      <c r="J16" s="143"/>
      <c r="L16" s="81">
        <f>N16-M16</f>
        <v>0</v>
      </c>
      <c r="M16" s="81">
        <f t="shared" ref="M16" si="13">C16</f>
        <v>0</v>
      </c>
      <c r="N16" s="81">
        <f t="shared" ref="N16" si="14">D16</f>
        <v>0</v>
      </c>
    </row>
    <row r="17" spans="1:14" ht="24" customHeight="1" thickBot="1" x14ac:dyDescent="0.3">
      <c r="A17" s="32" t="s">
        <v>35</v>
      </c>
      <c r="B17" s="209">
        <v>46185</v>
      </c>
      <c r="C17" s="149"/>
      <c r="D17" s="94"/>
      <c r="E17" s="17"/>
      <c r="F17" s="18"/>
      <c r="G17" s="225"/>
      <c r="H17" s="28" t="str">
        <f>IF(L17&gt;0.417,1,"")</f>
        <v/>
      </c>
      <c r="I17" s="207" t="str">
        <f>IF(L17&lt;0.417,IF(L17&gt;0.25,1,""),"")</f>
        <v/>
      </c>
      <c r="J17" s="143"/>
      <c r="L17" s="81">
        <f>N17-M17</f>
        <v>0</v>
      </c>
      <c r="M17" s="81">
        <f t="shared" ref="M17" si="15">C17</f>
        <v>0</v>
      </c>
      <c r="N17" s="81">
        <f t="shared" ref="N17" si="16">D17</f>
        <v>0</v>
      </c>
    </row>
    <row r="18" spans="1:14" ht="24" customHeight="1" thickBot="1" x14ac:dyDescent="0.3">
      <c r="A18" s="144" t="s">
        <v>36</v>
      </c>
      <c r="B18" s="209">
        <v>46186</v>
      </c>
      <c r="C18" s="100"/>
      <c r="D18" s="87"/>
      <c r="E18" s="25"/>
      <c r="F18" s="26"/>
      <c r="G18" s="26"/>
      <c r="H18" s="37"/>
      <c r="I18" s="27"/>
      <c r="J18" s="138"/>
      <c r="L18" s="81"/>
      <c r="M18" s="81"/>
      <c r="N18" s="81"/>
    </row>
    <row r="19" spans="1:14" ht="24" customHeight="1" thickBot="1" x14ac:dyDescent="0.3">
      <c r="A19" s="139" t="s">
        <v>37</v>
      </c>
      <c r="B19" s="209">
        <v>46187</v>
      </c>
      <c r="C19" s="109"/>
      <c r="D19" s="110"/>
      <c r="E19" s="38"/>
      <c r="F19" s="39"/>
      <c r="G19" s="39"/>
      <c r="H19" s="40"/>
      <c r="I19" s="41"/>
      <c r="J19" s="138"/>
      <c r="L19" s="81"/>
      <c r="M19" s="81"/>
      <c r="N19" s="81"/>
    </row>
    <row r="20" spans="1:14" ht="24" customHeight="1" x14ac:dyDescent="0.25">
      <c r="A20" s="32" t="s">
        <v>38</v>
      </c>
      <c r="B20" s="209">
        <v>46188</v>
      </c>
      <c r="C20" s="96"/>
      <c r="D20" s="91"/>
      <c r="E20" s="43"/>
      <c r="F20" s="19"/>
      <c r="G20" s="78"/>
      <c r="H20" s="44" t="str">
        <f t="shared" ref="H20" si="17">IF(L20&gt;0.417,1,"")</f>
        <v/>
      </c>
      <c r="I20" s="202" t="str">
        <f t="shared" ref="I20" si="18">IF(L20&lt;0.417,IF(L20&gt;0.25,1,""),"")</f>
        <v/>
      </c>
      <c r="J20" s="142"/>
      <c r="K20" s="54" t="s">
        <v>64</v>
      </c>
      <c r="L20" s="81">
        <f>N20-M20</f>
        <v>0</v>
      </c>
      <c r="M20" s="81">
        <f t="shared" ref="M20:M21" si="19">C20</f>
        <v>0</v>
      </c>
      <c r="N20" s="81">
        <f t="shared" ref="N20:N21" si="20">D20</f>
        <v>0</v>
      </c>
    </row>
    <row r="21" spans="1:14" ht="24" customHeight="1" x14ac:dyDescent="0.25">
      <c r="A21" s="32" t="s">
        <v>39</v>
      </c>
      <c r="B21" s="209">
        <v>46189</v>
      </c>
      <c r="C21" s="82"/>
      <c r="D21" s="83"/>
      <c r="E21" s="6"/>
      <c r="F21" s="15"/>
      <c r="G21" s="76"/>
      <c r="H21" s="29" t="str">
        <f>IF(L21&gt;0.417,1,"")</f>
        <v/>
      </c>
      <c r="I21" s="204" t="str">
        <f>IF(L21&lt;0.417,IF(L21&gt;0.25,1,""),"")</f>
        <v/>
      </c>
      <c r="J21" s="143"/>
      <c r="L21" s="81">
        <f>N21-M21</f>
        <v>0</v>
      </c>
      <c r="M21" s="81">
        <f t="shared" si="19"/>
        <v>0</v>
      </c>
      <c r="N21" s="81">
        <f t="shared" si="20"/>
        <v>0</v>
      </c>
    </row>
    <row r="22" spans="1:14" ht="24" customHeight="1" x14ac:dyDescent="0.25">
      <c r="A22" s="32" t="s">
        <v>40</v>
      </c>
      <c r="B22" s="209">
        <v>46190</v>
      </c>
      <c r="C22" s="82"/>
      <c r="D22" s="83"/>
      <c r="E22" s="6"/>
      <c r="F22" s="15"/>
      <c r="G22" s="76"/>
      <c r="H22" s="29" t="str">
        <f>IF(L22&gt;0.417,1,"")</f>
        <v/>
      </c>
      <c r="I22" s="204" t="str">
        <f>IF(L22&lt;0.417,IF(L22&gt;0.25,1,""),"")</f>
        <v/>
      </c>
      <c r="J22" s="143"/>
      <c r="L22" s="81">
        <f>N22-M22</f>
        <v>0</v>
      </c>
      <c r="M22" s="81">
        <f t="shared" ref="M22" si="21">C22</f>
        <v>0</v>
      </c>
      <c r="N22" s="81">
        <f t="shared" ref="N22" si="22">D22</f>
        <v>0</v>
      </c>
    </row>
    <row r="23" spans="1:14" ht="24" customHeight="1" x14ac:dyDescent="0.25">
      <c r="A23" s="32" t="s">
        <v>34</v>
      </c>
      <c r="B23" s="209">
        <v>46191</v>
      </c>
      <c r="C23" s="82"/>
      <c r="D23" s="83"/>
      <c r="E23" s="6"/>
      <c r="F23" s="15"/>
      <c r="G23" s="76"/>
      <c r="H23" s="29" t="str">
        <f>IF(L23&gt;0.417,1,"")</f>
        <v/>
      </c>
      <c r="I23" s="204" t="str">
        <f>IF(L23&lt;0.417,IF(L23&gt;0.25,1,""),"")</f>
        <v/>
      </c>
      <c r="J23" s="143"/>
      <c r="L23" s="81">
        <f>N23-M23</f>
        <v>0</v>
      </c>
      <c r="M23" s="81">
        <f t="shared" ref="M23" si="23">C23</f>
        <v>0</v>
      </c>
      <c r="N23" s="81">
        <f t="shared" ref="N23" si="24">D23</f>
        <v>0</v>
      </c>
    </row>
    <row r="24" spans="1:14" ht="24" customHeight="1" thickBot="1" x14ac:dyDescent="0.3">
      <c r="A24" s="32" t="s">
        <v>35</v>
      </c>
      <c r="B24" s="209">
        <v>46192</v>
      </c>
      <c r="C24" s="109"/>
      <c r="D24" s="110"/>
      <c r="E24" s="38" t="s">
        <v>71</v>
      </c>
      <c r="F24" s="226"/>
      <c r="G24" s="226"/>
      <c r="H24" s="226"/>
      <c r="I24" s="227"/>
      <c r="J24" s="141"/>
      <c r="L24" s="81"/>
      <c r="M24" s="81"/>
      <c r="N24" s="81"/>
    </row>
    <row r="25" spans="1:14" ht="24" customHeight="1" thickBot="1" x14ac:dyDescent="0.3">
      <c r="A25" s="32" t="s">
        <v>36</v>
      </c>
      <c r="B25" s="209">
        <v>46193</v>
      </c>
      <c r="C25" s="186"/>
      <c r="D25" s="99"/>
      <c r="E25" s="49" t="s">
        <v>70</v>
      </c>
      <c r="F25" s="45"/>
      <c r="G25" s="45"/>
      <c r="H25" s="46"/>
      <c r="I25" s="205"/>
      <c r="J25" s="138"/>
      <c r="L25" s="81"/>
      <c r="M25" s="81"/>
      <c r="N25" s="81"/>
    </row>
    <row r="26" spans="1:14" ht="24" customHeight="1" thickBot="1" x14ac:dyDescent="0.3">
      <c r="A26" s="32" t="s">
        <v>37</v>
      </c>
      <c r="B26" s="209">
        <v>46194</v>
      </c>
      <c r="C26" s="186"/>
      <c r="D26" s="99"/>
      <c r="E26" s="49"/>
      <c r="F26" s="45"/>
      <c r="G26" s="45"/>
      <c r="H26" s="46"/>
      <c r="I26" s="205"/>
      <c r="J26" s="138"/>
      <c r="L26" s="81"/>
      <c r="M26" s="81"/>
      <c r="N26" s="81"/>
    </row>
    <row r="27" spans="1:14" ht="24" customHeight="1" x14ac:dyDescent="0.25">
      <c r="A27" s="32" t="s">
        <v>38</v>
      </c>
      <c r="B27" s="209">
        <v>46195</v>
      </c>
      <c r="C27" s="96"/>
      <c r="D27" s="91"/>
      <c r="E27" s="43"/>
      <c r="F27" s="19"/>
      <c r="G27" s="78"/>
      <c r="H27" s="44" t="str">
        <f t="shared" ref="H27" si="25">IF(L27&gt;0.417,1,"")</f>
        <v/>
      </c>
      <c r="I27" s="202" t="str">
        <f t="shared" ref="I27" si="26">IF(L27&lt;0.417,IF(L27&gt;0.25,1,""),"")</f>
        <v/>
      </c>
      <c r="J27" s="142"/>
      <c r="K27" s="54" t="s">
        <v>65</v>
      </c>
      <c r="L27" s="81">
        <f>N27-M27</f>
        <v>0</v>
      </c>
      <c r="M27" s="81">
        <f t="shared" ref="M27" si="27">C27</f>
        <v>0</v>
      </c>
      <c r="N27" s="81">
        <f t="shared" ref="N27" si="28">D27</f>
        <v>0</v>
      </c>
    </row>
    <row r="28" spans="1:14" ht="24" customHeight="1" x14ac:dyDescent="0.25">
      <c r="A28" s="32" t="s">
        <v>39</v>
      </c>
      <c r="B28" s="209">
        <v>46196</v>
      </c>
      <c r="C28" s="82"/>
      <c r="D28" s="83"/>
      <c r="E28" s="6"/>
      <c r="F28" s="15"/>
      <c r="G28" s="76"/>
      <c r="H28" s="29" t="str">
        <f>IF(L28&gt;0.417,1,"")</f>
        <v/>
      </c>
      <c r="I28" s="204" t="str">
        <f>IF(L28&lt;0.417,IF(L28&gt;0.25,1,""),"")</f>
        <v/>
      </c>
      <c r="J28" s="143"/>
      <c r="L28" s="81">
        <f>N28-M28</f>
        <v>0</v>
      </c>
      <c r="M28" s="81">
        <f t="shared" ref="M28:M30" si="29">C28</f>
        <v>0</v>
      </c>
      <c r="N28" s="81">
        <f t="shared" ref="N28:N30" si="30">D28</f>
        <v>0</v>
      </c>
    </row>
    <row r="29" spans="1:14" ht="24" customHeight="1" x14ac:dyDescent="0.25">
      <c r="A29" s="32" t="s">
        <v>40</v>
      </c>
      <c r="B29" s="209">
        <v>46197</v>
      </c>
      <c r="C29" s="82"/>
      <c r="D29" s="83"/>
      <c r="E29" s="6"/>
      <c r="F29" s="15"/>
      <c r="G29" s="76"/>
      <c r="H29" s="29" t="str">
        <f>IF(L29&gt;0.417,1,"")</f>
        <v/>
      </c>
      <c r="I29" s="204" t="str">
        <f>IF(L29&lt;0.417,IF(L29&gt;0.25,1,""),"")</f>
        <v/>
      </c>
      <c r="J29" s="143"/>
      <c r="L29" s="81">
        <f>N29-M29</f>
        <v>0</v>
      </c>
      <c r="M29" s="81">
        <f t="shared" ref="M29" si="31">C29</f>
        <v>0</v>
      </c>
      <c r="N29" s="81">
        <f t="shared" ref="N29" si="32">D29</f>
        <v>0</v>
      </c>
    </row>
    <row r="30" spans="1:14" ht="24" customHeight="1" x14ac:dyDescent="0.25">
      <c r="A30" s="32" t="s">
        <v>34</v>
      </c>
      <c r="B30" s="209">
        <v>46198</v>
      </c>
      <c r="C30" s="82"/>
      <c r="D30" s="83"/>
      <c r="E30" s="6"/>
      <c r="F30" s="15"/>
      <c r="G30" s="76"/>
      <c r="H30" s="29" t="str">
        <f>IF(L30&gt;0.417,1,"")</f>
        <v/>
      </c>
      <c r="I30" s="204" t="str">
        <f>IF(L30&lt;0.417,IF(L30&gt;0.25,1,""),"")</f>
        <v/>
      </c>
      <c r="J30" s="143"/>
      <c r="L30" s="81">
        <f>N30-M30</f>
        <v>0</v>
      </c>
      <c r="M30" s="81">
        <f t="shared" si="29"/>
        <v>0</v>
      </c>
      <c r="N30" s="81">
        <f t="shared" si="30"/>
        <v>0</v>
      </c>
    </row>
    <row r="31" spans="1:14" ht="24" customHeight="1" thickBot="1" x14ac:dyDescent="0.3">
      <c r="A31" s="32" t="s">
        <v>35</v>
      </c>
      <c r="B31" s="209">
        <v>46199</v>
      </c>
      <c r="C31" s="82"/>
      <c r="D31" s="83"/>
      <c r="E31" s="6"/>
      <c r="F31" s="15"/>
      <c r="G31" s="76"/>
      <c r="H31" s="29" t="str">
        <f>IF(L31&gt;0.417,1,"")</f>
        <v/>
      </c>
      <c r="I31" s="204" t="str">
        <f>IF(L31&lt;0.417,IF(L31&gt;0.25,1,""),"")</f>
        <v/>
      </c>
      <c r="J31" s="143"/>
      <c r="L31" s="81">
        <f>N31-M31</f>
        <v>0</v>
      </c>
      <c r="M31" s="81">
        <f t="shared" ref="M31" si="33">C31</f>
        <v>0</v>
      </c>
      <c r="N31" s="81">
        <f t="shared" ref="N31" si="34">D31</f>
        <v>0</v>
      </c>
    </row>
    <row r="32" spans="1:14" ht="24" customHeight="1" thickBot="1" x14ac:dyDescent="0.3">
      <c r="A32" s="144" t="s">
        <v>36</v>
      </c>
      <c r="B32" s="209">
        <v>46200</v>
      </c>
      <c r="C32" s="100"/>
      <c r="D32" s="87"/>
      <c r="E32" s="25"/>
      <c r="F32" s="26"/>
      <c r="G32" s="26"/>
      <c r="H32" s="37"/>
      <c r="I32" s="27"/>
      <c r="J32" s="138"/>
      <c r="L32" s="81"/>
      <c r="M32" s="81"/>
      <c r="N32" s="81"/>
    </row>
    <row r="33" spans="1:14" ht="24" customHeight="1" thickBot="1" x14ac:dyDescent="0.3">
      <c r="A33" s="139" t="s">
        <v>37</v>
      </c>
      <c r="B33" s="209">
        <v>46201</v>
      </c>
      <c r="C33" s="109"/>
      <c r="D33" s="110"/>
      <c r="E33" s="38"/>
      <c r="F33" s="39"/>
      <c r="G33" s="39"/>
      <c r="H33" s="40"/>
      <c r="I33" s="41"/>
      <c r="J33" s="138"/>
      <c r="L33" s="81"/>
      <c r="M33" s="81"/>
      <c r="N33" s="81"/>
    </row>
    <row r="34" spans="1:14" ht="24" customHeight="1" x14ac:dyDescent="0.25">
      <c r="A34" s="32" t="s">
        <v>38</v>
      </c>
      <c r="B34" s="209">
        <v>46202</v>
      </c>
      <c r="C34" s="121"/>
      <c r="D34" s="105"/>
      <c r="E34" s="63"/>
      <c r="F34" s="64"/>
      <c r="G34" s="241"/>
      <c r="H34" s="173" t="str">
        <f t="shared" ref="H34" si="35">IF(L34&gt;0.417,1,"")</f>
        <v/>
      </c>
      <c r="I34" s="206" t="str">
        <f t="shared" ref="I34" si="36">IF(L34&lt;0.417,IF(L34&gt;0.25,1,""),"")</f>
        <v/>
      </c>
      <c r="J34" s="242"/>
      <c r="K34" s="54" t="s">
        <v>66</v>
      </c>
      <c r="L34" s="81">
        <f>N34-M34</f>
        <v>0</v>
      </c>
      <c r="M34" s="81">
        <f t="shared" ref="M34" si="37">C34</f>
        <v>0</v>
      </c>
      <c r="N34" s="81">
        <f t="shared" ref="N34" si="38">D34</f>
        <v>0</v>
      </c>
    </row>
    <row r="35" spans="1:14" ht="24" customHeight="1" thickBot="1" x14ac:dyDescent="0.3">
      <c r="A35" s="191" t="s">
        <v>39</v>
      </c>
      <c r="B35" s="209">
        <v>46203</v>
      </c>
      <c r="C35" s="84"/>
      <c r="D35" s="85"/>
      <c r="E35" s="7"/>
      <c r="F35" s="22"/>
      <c r="G35" s="243"/>
      <c r="H35" s="47" t="str">
        <f t="shared" ref="H35" si="39">IF(L35&gt;0.417,1,"")</f>
        <v/>
      </c>
      <c r="I35" s="203" t="str">
        <f t="shared" ref="I35" si="40">IF(L35&lt;0.417,IF(L35&gt;0.25,1,""),"")</f>
        <v/>
      </c>
      <c r="J35" s="244"/>
      <c r="K35" s="160"/>
      <c r="L35" s="81">
        <f>N35-M35</f>
        <v>0</v>
      </c>
      <c r="M35" s="81">
        <f t="shared" ref="M35" si="41">C35</f>
        <v>0</v>
      </c>
      <c r="N35" s="81">
        <f t="shared" ref="N35" si="42">D35</f>
        <v>0</v>
      </c>
    </row>
    <row r="36" spans="1:14" ht="18" customHeight="1" thickTop="1" x14ac:dyDescent="0.25">
      <c r="F36" s="74">
        <f>SUM(F6:F35)</f>
        <v>0</v>
      </c>
      <c r="G36" s="75">
        <f>SUM(G6:G35)</f>
        <v>0</v>
      </c>
      <c r="H36" s="75">
        <f>SUM(H6:H35)</f>
        <v>0</v>
      </c>
      <c r="I36" s="75">
        <f>SUM(I6:I35)</f>
        <v>0</v>
      </c>
      <c r="J36" s="75">
        <f>SUM(J6:J35)</f>
        <v>0</v>
      </c>
      <c r="L36" s="159">
        <f>SUM(L6:L35)</f>
        <v>0</v>
      </c>
      <c r="M36" s="118"/>
    </row>
    <row r="37" spans="1:14" x14ac:dyDescent="0.3">
      <c r="F37" s="238">
        <f>(F36+G36)*Yhteenveto!$D$21</f>
        <v>0</v>
      </c>
      <c r="G37" s="239"/>
      <c r="H37" s="171">
        <f>Yhteenveto!$F$21*H36</f>
        <v>0</v>
      </c>
      <c r="I37" s="171">
        <f>Yhteenveto!$G$21*I36</f>
        <v>0</v>
      </c>
      <c r="K37" s="172">
        <f>SUM(F37:J37)</f>
        <v>0</v>
      </c>
    </row>
    <row r="38" spans="1:14" x14ac:dyDescent="0.3">
      <c r="G38" s="20"/>
      <c r="L38" s="23">
        <f>COUNTA(L6:L35)</f>
        <v>21</v>
      </c>
      <c r="M38" t="s">
        <v>99</v>
      </c>
    </row>
    <row r="39" spans="1:14" x14ac:dyDescent="0.3">
      <c r="G39" s="9"/>
      <c r="L39" s="23">
        <f>L38*7.5</f>
        <v>157.5</v>
      </c>
      <c r="M39" t="s">
        <v>98</v>
      </c>
    </row>
    <row r="41" spans="1:14" x14ac:dyDescent="0.3">
      <c r="E41" s="174" t="s">
        <v>121</v>
      </c>
      <c r="F41" s="211">
        <f>Touko!$F$42</f>
        <v>46173</v>
      </c>
      <c r="G41">
        <f>Touko!G42</f>
        <v>0</v>
      </c>
      <c r="H41" t="s">
        <v>6</v>
      </c>
    </row>
    <row r="42" spans="1:14" x14ac:dyDescent="0.3">
      <c r="E42" s="174" t="s">
        <v>121</v>
      </c>
      <c r="F42" s="211">
        <f>B35</f>
        <v>46203</v>
      </c>
      <c r="G42" s="140"/>
      <c r="H42" t="s">
        <v>6</v>
      </c>
    </row>
    <row r="43" spans="1:14" x14ac:dyDescent="0.3">
      <c r="E43" s="136" t="s">
        <v>109</v>
      </c>
      <c r="G43" s="135">
        <f>IF(G42&gt;0,G42-G41,0)</f>
        <v>0</v>
      </c>
      <c r="H43" t="s">
        <v>6</v>
      </c>
    </row>
    <row r="44" spans="1:14" x14ac:dyDescent="0.3">
      <c r="E44" s="136" t="s">
        <v>110</v>
      </c>
      <c r="G44" s="135">
        <f>F36+G36</f>
        <v>0</v>
      </c>
      <c r="H44" s="137" t="e">
        <f>G44/G43</f>
        <v>#DIV/0!</v>
      </c>
    </row>
    <row r="45" spans="1:14" x14ac:dyDescent="0.3">
      <c r="E45" s="136" t="s">
        <v>111</v>
      </c>
      <c r="G45" s="135">
        <f>G43-G44</f>
        <v>0</v>
      </c>
      <c r="H45" s="137" t="e">
        <f>G45/G43</f>
        <v>#DIV/0!</v>
      </c>
    </row>
  </sheetData>
  <customSheetViews>
    <customSheetView guid="{E9DA6026-2258-4365-8B59-CF78043EB8B1}" fitToPage="1" hiddenColumns="1">
      <selection activeCell="E38" sqref="E38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7:G3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45"/>
  <sheetViews>
    <sheetView workbookViewId="0">
      <selection activeCell="E6" sqref="E6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9" width="10.6328125" customWidth="1"/>
    <col min="11" max="11" width="6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2026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7</v>
      </c>
    </row>
    <row r="4" spans="1:13" ht="15.5" thickBot="1" x14ac:dyDescent="0.35">
      <c r="B4" s="2"/>
    </row>
    <row r="5" spans="1:13" ht="27" customHeight="1" thickBot="1" x14ac:dyDescent="0.3">
      <c r="A5" s="48"/>
      <c r="B5" s="58" t="s">
        <v>2</v>
      </c>
      <c r="C5" s="111" t="s">
        <v>3</v>
      </c>
      <c r="D5" s="111" t="s">
        <v>4</v>
      </c>
      <c r="E5" s="59" t="s">
        <v>5</v>
      </c>
      <c r="F5" s="59" t="s">
        <v>6</v>
      </c>
      <c r="G5" s="59" t="s">
        <v>113</v>
      </c>
      <c r="H5" s="59" t="s">
        <v>7</v>
      </c>
      <c r="I5" s="59" t="s">
        <v>8</v>
      </c>
      <c r="J5" s="62"/>
      <c r="K5" s="116" t="s">
        <v>112</v>
      </c>
      <c r="L5" s="115" t="str">
        <f>C5</f>
        <v>alku klo</v>
      </c>
      <c r="M5" s="115" t="str">
        <f>D5</f>
        <v>loppu klo</v>
      </c>
    </row>
    <row r="6" spans="1:13" ht="24" customHeight="1" x14ac:dyDescent="0.25">
      <c r="A6" s="32" t="s">
        <v>40</v>
      </c>
      <c r="B6" s="208">
        <v>46204</v>
      </c>
      <c r="C6" s="83"/>
      <c r="D6" s="83"/>
      <c r="E6" s="36"/>
      <c r="F6" s="15"/>
      <c r="G6" s="15"/>
      <c r="H6" s="29" t="str">
        <f t="shared" ref="H6" si="0">IF(K6&gt;0.417,1,"")</f>
        <v/>
      </c>
      <c r="I6" s="204" t="str">
        <f t="shared" ref="I6" si="1">IF(K6&lt;0.417,IF(K6&gt;0.25,1,""),"")</f>
        <v/>
      </c>
      <c r="J6" s="42" t="s">
        <v>66</v>
      </c>
      <c r="K6" s="81">
        <f t="shared" ref="K6:K8" si="2">M6-L6</f>
        <v>0</v>
      </c>
      <c r="L6" s="81">
        <f t="shared" ref="L6:M8" si="3">C6</f>
        <v>0</v>
      </c>
      <c r="M6" s="81">
        <f t="shared" si="3"/>
        <v>0</v>
      </c>
    </row>
    <row r="7" spans="1:13" ht="24" customHeight="1" x14ac:dyDescent="0.25">
      <c r="A7" s="32" t="s">
        <v>34</v>
      </c>
      <c r="B7" s="208">
        <v>46205</v>
      </c>
      <c r="C7" s="83"/>
      <c r="D7" s="83"/>
      <c r="E7" s="36"/>
      <c r="F7" s="15"/>
      <c r="G7" s="15"/>
      <c r="H7" s="29" t="str">
        <f t="shared" ref="H7:H18" si="4">IF(K7&gt;0.417,1,"")</f>
        <v/>
      </c>
      <c r="I7" s="204" t="str">
        <f t="shared" ref="I7:I18" si="5">IF(K7&lt;0.417,IF(K7&gt;0.25,1,""),"")</f>
        <v/>
      </c>
      <c r="K7" s="81">
        <f t="shared" si="2"/>
        <v>0</v>
      </c>
      <c r="L7" s="81">
        <f t="shared" si="3"/>
        <v>0</v>
      </c>
      <c r="M7" s="81">
        <f t="shared" si="3"/>
        <v>0</v>
      </c>
    </row>
    <row r="8" spans="1:13" ht="24" customHeight="1" thickBot="1" x14ac:dyDescent="0.3">
      <c r="A8" s="32" t="s">
        <v>35</v>
      </c>
      <c r="B8" s="208">
        <v>46206</v>
      </c>
      <c r="C8" s="149"/>
      <c r="D8" s="94"/>
      <c r="E8" s="150"/>
      <c r="F8" s="18"/>
      <c r="G8" s="18"/>
      <c r="H8" s="47" t="str">
        <f t="shared" si="4"/>
        <v/>
      </c>
      <c r="I8" s="203" t="str">
        <f t="shared" si="5"/>
        <v/>
      </c>
      <c r="K8" s="81">
        <f t="shared" si="2"/>
        <v>0</v>
      </c>
      <c r="L8" s="81">
        <f t="shared" si="3"/>
        <v>0</v>
      </c>
      <c r="M8" s="81">
        <f t="shared" si="3"/>
        <v>0</v>
      </c>
    </row>
    <row r="9" spans="1:13" ht="24" customHeight="1" x14ac:dyDescent="0.25">
      <c r="A9" s="144" t="s">
        <v>36</v>
      </c>
      <c r="B9" s="208">
        <v>46207</v>
      </c>
      <c r="C9" s="100"/>
      <c r="D9" s="87"/>
      <c r="E9" s="25"/>
      <c r="F9" s="26"/>
      <c r="G9" s="26"/>
      <c r="H9" s="46" t="str">
        <f t="shared" si="4"/>
        <v/>
      </c>
      <c r="I9" s="205" t="str">
        <f t="shared" si="5"/>
        <v/>
      </c>
      <c r="K9" s="81"/>
      <c r="L9" s="81"/>
      <c r="M9" s="81"/>
    </row>
    <row r="10" spans="1:13" ht="24" customHeight="1" thickBot="1" x14ac:dyDescent="0.3">
      <c r="A10" s="139" t="s">
        <v>37</v>
      </c>
      <c r="B10" s="208">
        <v>46208</v>
      </c>
      <c r="C10" s="109"/>
      <c r="D10" s="110"/>
      <c r="E10" s="38"/>
      <c r="F10" s="39"/>
      <c r="G10" s="39"/>
      <c r="H10" s="40" t="str">
        <f t="shared" si="4"/>
        <v/>
      </c>
      <c r="I10" s="41" t="str">
        <f t="shared" si="5"/>
        <v/>
      </c>
      <c r="J10" s="48"/>
      <c r="K10" s="81"/>
      <c r="L10" s="81"/>
      <c r="M10" s="81"/>
    </row>
    <row r="11" spans="1:13" ht="24" customHeight="1" x14ac:dyDescent="0.25">
      <c r="A11" s="32" t="s">
        <v>38</v>
      </c>
      <c r="B11" s="208">
        <v>46209</v>
      </c>
      <c r="C11" s="121"/>
      <c r="D11" s="105"/>
      <c r="E11" s="63"/>
      <c r="F11" s="64"/>
      <c r="G11" s="64"/>
      <c r="H11" s="73" t="str">
        <f t="shared" si="4"/>
        <v/>
      </c>
      <c r="I11" s="212" t="str">
        <f t="shared" si="5"/>
        <v/>
      </c>
      <c r="J11" s="42" t="s">
        <v>67</v>
      </c>
      <c r="K11" s="81">
        <f>M11-L11</f>
        <v>0</v>
      </c>
      <c r="L11" s="81">
        <f t="shared" ref="L11:M15" si="6">C11</f>
        <v>0</v>
      </c>
      <c r="M11" s="81">
        <f t="shared" si="6"/>
        <v>0</v>
      </c>
    </row>
    <row r="12" spans="1:13" ht="24" customHeight="1" x14ac:dyDescent="0.25">
      <c r="A12" s="32" t="s">
        <v>39</v>
      </c>
      <c r="B12" s="208">
        <v>46210</v>
      </c>
      <c r="C12" s="82"/>
      <c r="D12" s="83"/>
      <c r="E12" s="6"/>
      <c r="F12" s="15"/>
      <c r="G12" s="15"/>
      <c r="H12" s="29" t="str">
        <f t="shared" si="4"/>
        <v/>
      </c>
      <c r="I12" s="204" t="str">
        <f t="shared" si="5"/>
        <v/>
      </c>
      <c r="K12" s="81">
        <f>M12-L12</f>
        <v>0</v>
      </c>
      <c r="L12" s="81">
        <f t="shared" si="6"/>
        <v>0</v>
      </c>
      <c r="M12" s="81">
        <f t="shared" si="6"/>
        <v>0</v>
      </c>
    </row>
    <row r="13" spans="1:13" ht="24" customHeight="1" x14ac:dyDescent="0.25">
      <c r="A13" s="32" t="s">
        <v>40</v>
      </c>
      <c r="B13" s="208">
        <v>46211</v>
      </c>
      <c r="C13" s="82"/>
      <c r="D13" s="83"/>
      <c r="E13" s="6"/>
      <c r="F13" s="15"/>
      <c r="G13" s="15"/>
      <c r="H13" s="29" t="str">
        <f t="shared" si="4"/>
        <v/>
      </c>
      <c r="I13" s="204" t="str">
        <f t="shared" si="5"/>
        <v/>
      </c>
      <c r="K13" s="81">
        <f>M13-L13</f>
        <v>0</v>
      </c>
      <c r="L13" s="81">
        <f t="shared" si="6"/>
        <v>0</v>
      </c>
      <c r="M13" s="81">
        <f t="shared" si="6"/>
        <v>0</v>
      </c>
    </row>
    <row r="14" spans="1:13" ht="24" customHeight="1" x14ac:dyDescent="0.25">
      <c r="A14" s="32" t="s">
        <v>34</v>
      </c>
      <c r="B14" s="208">
        <v>46212</v>
      </c>
      <c r="C14" s="82"/>
      <c r="D14" s="83"/>
      <c r="E14" s="6"/>
      <c r="F14" s="15"/>
      <c r="G14" s="15"/>
      <c r="H14" s="29" t="str">
        <f t="shared" si="4"/>
        <v/>
      </c>
      <c r="I14" s="204" t="str">
        <f t="shared" si="5"/>
        <v/>
      </c>
      <c r="K14" s="81">
        <f>M14-L14</f>
        <v>0</v>
      </c>
      <c r="L14" s="81">
        <f t="shared" si="6"/>
        <v>0</v>
      </c>
      <c r="M14" s="81">
        <f t="shared" si="6"/>
        <v>0</v>
      </c>
    </row>
    <row r="15" spans="1:13" ht="24" customHeight="1" thickBot="1" x14ac:dyDescent="0.3">
      <c r="A15" s="32" t="s">
        <v>35</v>
      </c>
      <c r="B15" s="208">
        <v>46213</v>
      </c>
      <c r="C15" s="84"/>
      <c r="D15" s="85"/>
      <c r="E15" s="7"/>
      <c r="F15" s="22"/>
      <c r="G15" s="22"/>
      <c r="H15" s="47" t="str">
        <f t="shared" si="4"/>
        <v/>
      </c>
      <c r="I15" s="203" t="str">
        <f t="shared" si="5"/>
        <v/>
      </c>
      <c r="K15" s="81">
        <f>M15-L15</f>
        <v>0</v>
      </c>
      <c r="L15" s="81">
        <f t="shared" si="6"/>
        <v>0</v>
      </c>
      <c r="M15" s="81">
        <f t="shared" si="6"/>
        <v>0</v>
      </c>
    </row>
    <row r="16" spans="1:13" ht="24" customHeight="1" x14ac:dyDescent="0.25">
      <c r="A16" s="144" t="s">
        <v>36</v>
      </c>
      <c r="B16" s="208">
        <v>46214</v>
      </c>
      <c r="C16" s="100"/>
      <c r="D16" s="87"/>
      <c r="E16" s="25"/>
      <c r="F16" s="26"/>
      <c r="G16" s="26"/>
      <c r="H16" s="37" t="str">
        <f t="shared" si="4"/>
        <v/>
      </c>
      <c r="I16" s="27" t="str">
        <f t="shared" si="5"/>
        <v/>
      </c>
      <c r="K16" s="81"/>
      <c r="L16" s="81"/>
      <c r="M16" s="81"/>
    </row>
    <row r="17" spans="1:13" ht="24" customHeight="1" thickBot="1" x14ac:dyDescent="0.3">
      <c r="A17" s="139" t="s">
        <v>37</v>
      </c>
      <c r="B17" s="208">
        <v>46215</v>
      </c>
      <c r="C17" s="109"/>
      <c r="D17" s="110"/>
      <c r="E17" s="38"/>
      <c r="F17" s="39"/>
      <c r="G17" s="39"/>
      <c r="H17" s="40" t="str">
        <f t="shared" si="4"/>
        <v/>
      </c>
      <c r="I17" s="41" t="str">
        <f t="shared" si="5"/>
        <v/>
      </c>
      <c r="J17" s="48"/>
      <c r="K17" s="81"/>
      <c r="L17" s="81"/>
      <c r="M17" s="81"/>
    </row>
    <row r="18" spans="1:13" ht="24" customHeight="1" x14ac:dyDescent="0.25">
      <c r="A18" s="32" t="s">
        <v>38</v>
      </c>
      <c r="B18" s="208">
        <v>46216</v>
      </c>
      <c r="C18" s="121"/>
      <c r="D18" s="105"/>
      <c r="E18" s="63"/>
      <c r="F18" s="64"/>
      <c r="G18" s="64"/>
      <c r="H18" s="73" t="str">
        <f t="shared" si="4"/>
        <v/>
      </c>
      <c r="I18" s="212" t="str">
        <f t="shared" si="5"/>
        <v/>
      </c>
      <c r="J18" s="42" t="s">
        <v>68</v>
      </c>
      <c r="K18" s="81">
        <f>M18-L18</f>
        <v>0</v>
      </c>
      <c r="L18" s="81">
        <f>C18</f>
        <v>0</v>
      </c>
      <c r="M18" s="81">
        <f>D18</f>
        <v>0</v>
      </c>
    </row>
    <row r="19" spans="1:13" ht="24" customHeight="1" x14ac:dyDescent="0.25">
      <c r="A19" s="32" t="s">
        <v>39</v>
      </c>
      <c r="B19" s="208">
        <v>46217</v>
      </c>
      <c r="C19" s="82"/>
      <c r="D19" s="83"/>
      <c r="E19" s="6"/>
      <c r="F19" s="18"/>
      <c r="G19" s="18"/>
      <c r="H19" s="28" t="str">
        <f t="shared" ref="H19" si="7">IF(K19&gt;0.417,1,"")</f>
        <v/>
      </c>
      <c r="I19" s="207" t="str">
        <f t="shared" ref="I19" si="8">IF(K19&lt;0.417,IF(K19&gt;0.25,1,""),"")</f>
        <v/>
      </c>
      <c r="K19" s="81">
        <f>M19-L19</f>
        <v>0</v>
      </c>
      <c r="L19" s="81">
        <f>C19</f>
        <v>0</v>
      </c>
      <c r="M19" s="81">
        <f>D19</f>
        <v>0</v>
      </c>
    </row>
    <row r="20" spans="1:13" ht="24" customHeight="1" x14ac:dyDescent="0.25">
      <c r="A20" s="191" t="s">
        <v>40</v>
      </c>
      <c r="B20" s="208">
        <v>46218</v>
      </c>
      <c r="C20" s="82"/>
      <c r="D20" s="83"/>
      <c r="E20" s="6"/>
      <c r="F20" s="18"/>
      <c r="G20" s="18"/>
      <c r="H20" s="28" t="str">
        <f t="shared" ref="H20:H22" si="9">IF(K20&gt;0.417,1,"")</f>
        <v/>
      </c>
      <c r="I20" s="207" t="str">
        <f t="shared" ref="I20:I22" si="10">IF(K20&lt;0.417,IF(K20&gt;0.25,1,""),"")</f>
        <v/>
      </c>
      <c r="K20" s="81">
        <f>M20-L20</f>
        <v>0</v>
      </c>
      <c r="L20" s="81">
        <f t="shared" ref="L20:L22" si="11">C20</f>
        <v>0</v>
      </c>
      <c r="M20" s="81">
        <f t="shared" ref="M20:M22" si="12">D20</f>
        <v>0</v>
      </c>
    </row>
    <row r="21" spans="1:13" ht="24" customHeight="1" x14ac:dyDescent="0.25">
      <c r="A21" s="191" t="s">
        <v>34</v>
      </c>
      <c r="B21" s="208">
        <v>46219</v>
      </c>
      <c r="C21" s="82"/>
      <c r="D21" s="83"/>
      <c r="E21" s="6"/>
      <c r="F21" s="18"/>
      <c r="G21" s="18"/>
      <c r="H21" s="28" t="str">
        <f t="shared" si="9"/>
        <v/>
      </c>
      <c r="I21" s="207" t="str">
        <f t="shared" si="10"/>
        <v/>
      </c>
      <c r="K21" s="81">
        <f>M21-L21</f>
        <v>0</v>
      </c>
      <c r="L21" s="81">
        <f t="shared" si="11"/>
        <v>0</v>
      </c>
      <c r="M21" s="81">
        <f t="shared" si="12"/>
        <v>0</v>
      </c>
    </row>
    <row r="22" spans="1:13" ht="24" customHeight="1" thickBot="1" x14ac:dyDescent="0.3">
      <c r="A22" s="191" t="s">
        <v>35</v>
      </c>
      <c r="B22" s="208">
        <v>46220</v>
      </c>
      <c r="C22" s="84"/>
      <c r="D22" s="85"/>
      <c r="E22" s="7"/>
      <c r="F22" s="22"/>
      <c r="G22" s="22"/>
      <c r="H22" s="47" t="str">
        <f t="shared" si="9"/>
        <v/>
      </c>
      <c r="I22" s="203" t="str">
        <f t="shared" si="10"/>
        <v/>
      </c>
      <c r="K22" s="81">
        <f>M22-L22</f>
        <v>0</v>
      </c>
      <c r="L22" s="81">
        <f t="shared" si="11"/>
        <v>0</v>
      </c>
      <c r="M22" s="81">
        <f t="shared" si="12"/>
        <v>0</v>
      </c>
    </row>
    <row r="23" spans="1:13" ht="24" customHeight="1" x14ac:dyDescent="0.25">
      <c r="A23" s="144" t="s">
        <v>36</v>
      </c>
      <c r="B23" s="208">
        <v>46221</v>
      </c>
      <c r="C23" s="100"/>
      <c r="D23" s="87"/>
      <c r="E23" s="25"/>
      <c r="F23" s="26"/>
      <c r="G23" s="26"/>
      <c r="H23" s="37" t="str">
        <f>IF(K23&gt;0.417,1,"")</f>
        <v/>
      </c>
      <c r="I23" s="27" t="str">
        <f>IF(K23&lt;0.417,IF(K23&gt;0.25,1,""),"")</f>
        <v/>
      </c>
      <c r="K23" s="81"/>
      <c r="L23" s="81"/>
      <c r="M23" s="81"/>
    </row>
    <row r="24" spans="1:13" ht="24" customHeight="1" thickBot="1" x14ac:dyDescent="0.3">
      <c r="A24" s="139" t="s">
        <v>37</v>
      </c>
      <c r="B24" s="208">
        <v>46222</v>
      </c>
      <c r="C24" s="109"/>
      <c r="D24" s="110"/>
      <c r="E24" s="38"/>
      <c r="F24" s="39"/>
      <c r="G24" s="39"/>
      <c r="H24" s="40" t="str">
        <f>IF(K24&gt;0.417,1,"")</f>
        <v/>
      </c>
      <c r="I24" s="41" t="str">
        <f>IF(K24&lt;0.417,IF(K24&gt;0.25,1,""),"")</f>
        <v/>
      </c>
      <c r="J24" s="48"/>
      <c r="K24" s="81"/>
      <c r="L24" s="81"/>
      <c r="M24" s="81"/>
    </row>
    <row r="25" spans="1:13" ht="24" customHeight="1" x14ac:dyDescent="0.25">
      <c r="A25" s="32" t="s">
        <v>38</v>
      </c>
      <c r="B25" s="208">
        <v>46223</v>
      </c>
      <c r="C25" s="96"/>
      <c r="D25" s="91"/>
      <c r="E25" s="43"/>
      <c r="F25" s="19"/>
      <c r="G25" s="19"/>
      <c r="H25" s="44" t="str">
        <f t="shared" ref="H25:H26" si="13">IF(K25&gt;0.417,1,"")</f>
        <v/>
      </c>
      <c r="I25" s="202" t="str">
        <f t="shared" ref="I25:I26" si="14">IF(K25&lt;0.417,IF(K25&gt;0.25,1,""),"")</f>
        <v/>
      </c>
      <c r="J25" s="42" t="s">
        <v>69</v>
      </c>
      <c r="K25" s="81">
        <f>M25-L25</f>
        <v>0</v>
      </c>
      <c r="L25" s="81">
        <f t="shared" ref="L25:M27" si="15">C25</f>
        <v>0</v>
      </c>
      <c r="M25" s="81">
        <f t="shared" si="15"/>
        <v>0</v>
      </c>
    </row>
    <row r="26" spans="1:13" ht="24" customHeight="1" x14ac:dyDescent="0.25">
      <c r="A26" s="32" t="s">
        <v>39</v>
      </c>
      <c r="B26" s="208">
        <v>46224</v>
      </c>
      <c r="C26" s="82"/>
      <c r="D26" s="83"/>
      <c r="E26" s="6"/>
      <c r="F26" s="15"/>
      <c r="G26" s="15"/>
      <c r="H26" s="29" t="str">
        <f t="shared" si="13"/>
        <v/>
      </c>
      <c r="I26" s="204" t="str">
        <f t="shared" si="14"/>
        <v/>
      </c>
      <c r="J26" s="42"/>
      <c r="K26" s="81">
        <f>M26-L26</f>
        <v>0</v>
      </c>
      <c r="L26" s="81">
        <f t="shared" si="15"/>
        <v>0</v>
      </c>
      <c r="M26" s="81">
        <f t="shared" si="15"/>
        <v>0</v>
      </c>
    </row>
    <row r="27" spans="1:13" ht="24" customHeight="1" x14ac:dyDescent="0.25">
      <c r="A27" s="32" t="s">
        <v>40</v>
      </c>
      <c r="B27" s="208">
        <v>46225</v>
      </c>
      <c r="C27" s="82"/>
      <c r="D27" s="83"/>
      <c r="E27" s="6"/>
      <c r="F27" s="15"/>
      <c r="G27" s="15"/>
      <c r="H27" s="29" t="str">
        <f t="shared" ref="H27:H29" si="16">IF(K27&gt;0.417,1,"")</f>
        <v/>
      </c>
      <c r="I27" s="204" t="str">
        <f t="shared" ref="I27:I29" si="17">IF(K27&lt;0.417,IF(K27&gt;0.25,1,""),"")</f>
        <v/>
      </c>
      <c r="J27" s="42"/>
      <c r="K27" s="81">
        <f>M27-L27</f>
        <v>0</v>
      </c>
      <c r="L27" s="81">
        <f t="shared" si="15"/>
        <v>0</v>
      </c>
      <c r="M27" s="81">
        <f t="shared" si="15"/>
        <v>0</v>
      </c>
    </row>
    <row r="28" spans="1:13" ht="24" customHeight="1" x14ac:dyDescent="0.25">
      <c r="A28" s="32" t="s">
        <v>34</v>
      </c>
      <c r="B28" s="208">
        <v>46226</v>
      </c>
      <c r="C28" s="82"/>
      <c r="D28" s="83"/>
      <c r="E28" s="6"/>
      <c r="F28" s="15"/>
      <c r="G28" s="15"/>
      <c r="H28" s="29" t="str">
        <f t="shared" si="16"/>
        <v/>
      </c>
      <c r="I28" s="204" t="str">
        <f t="shared" si="17"/>
        <v/>
      </c>
      <c r="J28" s="42"/>
      <c r="K28" s="81">
        <f>M28-L28</f>
        <v>0</v>
      </c>
      <c r="L28" s="81">
        <f t="shared" ref="L28:L29" si="18">C28</f>
        <v>0</v>
      </c>
      <c r="M28" s="81">
        <f t="shared" ref="M28:M29" si="19">D28</f>
        <v>0</v>
      </c>
    </row>
    <row r="29" spans="1:13" ht="24" customHeight="1" thickBot="1" x14ac:dyDescent="0.3">
      <c r="A29" s="32" t="s">
        <v>35</v>
      </c>
      <c r="B29" s="208">
        <v>46227</v>
      </c>
      <c r="C29" s="97"/>
      <c r="D29" s="98"/>
      <c r="E29" s="60"/>
      <c r="F29" s="68"/>
      <c r="G29" s="68"/>
      <c r="H29" s="69" t="str">
        <f t="shared" si="16"/>
        <v/>
      </c>
      <c r="I29" s="223" t="str">
        <f t="shared" si="17"/>
        <v/>
      </c>
      <c r="J29" s="42"/>
      <c r="K29" s="81">
        <f>M29-L29</f>
        <v>0</v>
      </c>
      <c r="L29" s="81">
        <f t="shared" si="18"/>
        <v>0</v>
      </c>
      <c r="M29" s="81">
        <f t="shared" si="19"/>
        <v>0</v>
      </c>
    </row>
    <row r="30" spans="1:13" ht="24" customHeight="1" x14ac:dyDescent="0.25">
      <c r="A30" s="144" t="s">
        <v>36</v>
      </c>
      <c r="B30" s="208">
        <v>46228</v>
      </c>
      <c r="C30" s="181"/>
      <c r="D30" s="108"/>
      <c r="E30" s="55"/>
      <c r="F30" s="56"/>
      <c r="G30" s="56"/>
      <c r="H30" s="179" t="str">
        <f>IF(K30&gt;0.417,1,"")</f>
        <v/>
      </c>
      <c r="I30" s="224" t="str">
        <f>IF(K30&lt;0.417,IF(K30&gt;0.25,1,""),"")</f>
        <v/>
      </c>
      <c r="K30" s="81"/>
      <c r="L30" s="81"/>
      <c r="M30" s="81"/>
    </row>
    <row r="31" spans="1:13" ht="24" customHeight="1" thickBot="1" x14ac:dyDescent="0.3">
      <c r="A31" s="139" t="s">
        <v>37</v>
      </c>
      <c r="B31" s="208">
        <v>46229</v>
      </c>
      <c r="C31" s="109"/>
      <c r="D31" s="110"/>
      <c r="E31" s="38"/>
      <c r="F31" s="39"/>
      <c r="G31" s="39"/>
      <c r="H31" s="40" t="str">
        <f>IF(K31&gt;0.417,1,"")</f>
        <v/>
      </c>
      <c r="I31" s="41" t="str">
        <f>IF(K31&lt;0.417,IF(K31&gt;0.25,1,""),"")</f>
        <v/>
      </c>
      <c r="K31" s="81"/>
      <c r="L31" s="81"/>
      <c r="M31" s="81"/>
    </row>
    <row r="32" spans="1:13" ht="24" customHeight="1" x14ac:dyDescent="0.25">
      <c r="A32" s="32" t="s">
        <v>38</v>
      </c>
      <c r="B32" s="208">
        <v>46230</v>
      </c>
      <c r="C32" s="96"/>
      <c r="D32" s="91"/>
      <c r="E32" s="43"/>
      <c r="F32" s="19"/>
      <c r="G32" s="19"/>
      <c r="H32" s="44" t="str">
        <f t="shared" ref="H32:H35" si="20">IF(K32&gt;0.417,1,"")</f>
        <v/>
      </c>
      <c r="I32" s="202" t="str">
        <f t="shared" ref="I32:I35" si="21">IF(K32&lt;0.417,IF(K32&gt;0.25,1,""),"")</f>
        <v/>
      </c>
      <c r="J32" s="42" t="s">
        <v>122</v>
      </c>
      <c r="K32" s="81">
        <f>M32-L32</f>
        <v>0</v>
      </c>
      <c r="L32" s="81">
        <f t="shared" ref="L32:L35" si="22">C32</f>
        <v>0</v>
      </c>
      <c r="M32" s="81">
        <f t="shared" ref="M32:M35" si="23">D32</f>
        <v>0</v>
      </c>
    </row>
    <row r="33" spans="1:13" ht="24" customHeight="1" x14ac:dyDescent="0.25">
      <c r="A33" s="32" t="s">
        <v>39</v>
      </c>
      <c r="B33" s="208">
        <v>46231</v>
      </c>
      <c r="C33" s="82"/>
      <c r="D33" s="83"/>
      <c r="E33" s="6"/>
      <c r="F33" s="15"/>
      <c r="G33" s="15"/>
      <c r="H33" s="29" t="str">
        <f t="shared" si="20"/>
        <v/>
      </c>
      <c r="I33" s="204" t="str">
        <f t="shared" si="21"/>
        <v/>
      </c>
      <c r="J33" s="42"/>
      <c r="K33" s="81">
        <f>M33-L33</f>
        <v>0</v>
      </c>
      <c r="L33" s="81">
        <f t="shared" si="22"/>
        <v>0</v>
      </c>
      <c r="M33" s="81">
        <f t="shared" si="23"/>
        <v>0</v>
      </c>
    </row>
    <row r="34" spans="1:13" ht="24" customHeight="1" x14ac:dyDescent="0.25">
      <c r="A34" s="32" t="s">
        <v>40</v>
      </c>
      <c r="B34" s="208">
        <v>46232</v>
      </c>
      <c r="C34" s="82"/>
      <c r="D34" s="83"/>
      <c r="E34" s="6"/>
      <c r="F34" s="15"/>
      <c r="G34" s="15"/>
      <c r="H34" s="29" t="str">
        <f t="shared" ref="H34" si="24">IF(K34&gt;0.417,1,"")</f>
        <v/>
      </c>
      <c r="I34" s="204" t="str">
        <f t="shared" ref="I34" si="25">IF(K34&lt;0.417,IF(K34&gt;0.25,1,""),"")</f>
        <v/>
      </c>
      <c r="J34" s="42"/>
      <c r="K34" s="81">
        <f>M34-L34</f>
        <v>0</v>
      </c>
      <c r="L34" s="81">
        <f t="shared" ref="L34" si="26">C34</f>
        <v>0</v>
      </c>
      <c r="M34" s="81">
        <f t="shared" ref="M34" si="27">D34</f>
        <v>0</v>
      </c>
    </row>
    <row r="35" spans="1:13" ht="24" customHeight="1" x14ac:dyDescent="0.25">
      <c r="A35" s="191" t="s">
        <v>34</v>
      </c>
      <c r="B35" s="208">
        <v>46233</v>
      </c>
      <c r="C35" s="82"/>
      <c r="D35" s="83"/>
      <c r="E35" s="6"/>
      <c r="F35" s="15"/>
      <c r="G35" s="15"/>
      <c r="H35" s="29" t="str">
        <f t="shared" si="20"/>
        <v/>
      </c>
      <c r="I35" s="204" t="str">
        <f t="shared" si="21"/>
        <v/>
      </c>
      <c r="J35" s="42"/>
      <c r="K35" s="81">
        <f>M35-L35</f>
        <v>0</v>
      </c>
      <c r="L35" s="81">
        <f t="shared" si="22"/>
        <v>0</v>
      </c>
      <c r="M35" s="81">
        <f t="shared" si="23"/>
        <v>0</v>
      </c>
    </row>
    <row r="36" spans="1:13" ht="24" customHeight="1" thickBot="1" x14ac:dyDescent="0.3">
      <c r="A36" s="191" t="s">
        <v>35</v>
      </c>
      <c r="B36" s="208">
        <v>46234</v>
      </c>
      <c r="C36" s="82"/>
      <c r="D36" s="83"/>
      <c r="E36" s="6"/>
      <c r="F36" s="15"/>
      <c r="G36" s="15"/>
      <c r="H36" s="29" t="str">
        <f t="shared" ref="H36" si="28">IF(K36&gt;0.417,1,"")</f>
        <v/>
      </c>
      <c r="I36" s="204" t="str">
        <f t="shared" ref="I36" si="29">IF(K36&lt;0.417,IF(K36&gt;0.25,1,""),"")</f>
        <v/>
      </c>
      <c r="J36" s="42"/>
      <c r="K36" s="81">
        <f>M36-L36</f>
        <v>0</v>
      </c>
      <c r="L36" s="81">
        <f t="shared" ref="L36" si="30">C36</f>
        <v>0</v>
      </c>
      <c r="M36" s="81">
        <f t="shared" ref="M36" si="31">D36</f>
        <v>0</v>
      </c>
    </row>
    <row r="37" spans="1:13" ht="18" customHeight="1" thickTop="1" x14ac:dyDescent="0.25">
      <c r="F37" s="75">
        <f>SUM(F6:F36)</f>
        <v>0</v>
      </c>
      <c r="G37" s="75">
        <f>SUM(G6:G36)</f>
        <v>0</v>
      </c>
      <c r="H37" s="75">
        <f>SUM(H6:H36)</f>
        <v>0</v>
      </c>
      <c r="I37" s="75">
        <f>SUM(I6:I36)</f>
        <v>0</v>
      </c>
      <c r="K37" s="156">
        <f>SUM(K6:K36)</f>
        <v>0</v>
      </c>
      <c r="L37" s="118"/>
    </row>
    <row r="38" spans="1:13" x14ac:dyDescent="0.3">
      <c r="F38" s="238">
        <f>(F37+G37)*Yhteenveto!$D$21</f>
        <v>0</v>
      </c>
      <c r="G38" s="239"/>
      <c r="H38" s="171">
        <f>Yhteenveto!$F$21*H37</f>
        <v>0</v>
      </c>
      <c r="I38" s="171">
        <f>Yhteenveto!$G$21*I37</f>
        <v>0</v>
      </c>
      <c r="J38" s="172">
        <f>SUM(F38:I38)</f>
        <v>0</v>
      </c>
    </row>
    <row r="39" spans="1:13" x14ac:dyDescent="0.3">
      <c r="G39" s="20"/>
      <c r="K39" s="23">
        <f>COUNTA(K6:K36)</f>
        <v>23</v>
      </c>
      <c r="L39" t="s">
        <v>99</v>
      </c>
    </row>
    <row r="40" spans="1:13" x14ac:dyDescent="0.3">
      <c r="G40" s="9"/>
      <c r="K40" s="23">
        <f>K39*7.5</f>
        <v>172.5</v>
      </c>
      <c r="L40" t="s">
        <v>98</v>
      </c>
    </row>
    <row r="41" spans="1:13" x14ac:dyDescent="0.3">
      <c r="E41" s="174" t="s">
        <v>121</v>
      </c>
      <c r="F41" s="211">
        <f>Kesä!$F$42</f>
        <v>46203</v>
      </c>
      <c r="G41">
        <f>Kesä!G42</f>
        <v>0</v>
      </c>
      <c r="H41" t="s">
        <v>6</v>
      </c>
    </row>
    <row r="42" spans="1:13" x14ac:dyDescent="0.3">
      <c r="E42" s="174" t="s">
        <v>121</v>
      </c>
      <c r="F42" s="211">
        <f>B36</f>
        <v>46234</v>
      </c>
      <c r="G42" s="140"/>
      <c r="H42" t="s">
        <v>6</v>
      </c>
    </row>
    <row r="43" spans="1:13" x14ac:dyDescent="0.3">
      <c r="E43" s="136" t="s">
        <v>109</v>
      </c>
      <c r="G43" s="135">
        <f>IF(G42&gt;0,G42-G41,0)</f>
        <v>0</v>
      </c>
      <c r="H43" t="s">
        <v>6</v>
      </c>
    </row>
    <row r="44" spans="1:13" x14ac:dyDescent="0.3">
      <c r="E44" s="136" t="s">
        <v>110</v>
      </c>
      <c r="G44" s="135">
        <f>F37+G37</f>
        <v>0</v>
      </c>
      <c r="H44" s="137" t="e">
        <f>G44/G43</f>
        <v>#DIV/0!</v>
      </c>
    </row>
    <row r="45" spans="1:13" x14ac:dyDescent="0.3">
      <c r="E45" s="136" t="s">
        <v>111</v>
      </c>
      <c r="G45" s="135">
        <f>G43-G44</f>
        <v>0</v>
      </c>
      <c r="H45" s="137" t="e">
        <f>G45/G43</f>
        <v>#DIV/0!</v>
      </c>
    </row>
  </sheetData>
  <customSheetViews>
    <customSheetView guid="{E9DA6026-2258-4365-8B59-CF78043EB8B1}" fitToPage="1">
      <selection activeCell="K39" sqref="K39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45"/>
  <sheetViews>
    <sheetView workbookViewId="0">
      <selection activeCell="E8" sqref="E8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9" width="10.6328125" customWidth="1"/>
    <col min="11" max="11" width="6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H2" t="s">
        <v>0</v>
      </c>
      <c r="I2" s="24">
        <f>Tammi!$I2</f>
        <v>2026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8</v>
      </c>
    </row>
    <row r="4" spans="1:13" ht="15.5" thickBot="1" x14ac:dyDescent="0.35">
      <c r="B4" s="2"/>
    </row>
    <row r="5" spans="1:13" ht="27" customHeight="1" thickBot="1" x14ac:dyDescent="0.3">
      <c r="A5" s="65"/>
      <c r="B5" s="58" t="s">
        <v>2</v>
      </c>
      <c r="C5" s="111" t="s">
        <v>3</v>
      </c>
      <c r="D5" s="111" t="s">
        <v>4</v>
      </c>
      <c r="E5" s="59" t="s">
        <v>5</v>
      </c>
      <c r="F5" s="59" t="s">
        <v>6</v>
      </c>
      <c r="G5" s="59" t="s">
        <v>113</v>
      </c>
      <c r="H5" s="59" t="s">
        <v>7</v>
      </c>
      <c r="I5" s="59" t="s">
        <v>8</v>
      </c>
      <c r="J5" s="70"/>
      <c r="K5" s="116" t="s">
        <v>112</v>
      </c>
      <c r="L5" s="115" t="str">
        <f t="shared" ref="L5:M5" si="0">C5</f>
        <v>alku klo</v>
      </c>
      <c r="M5" s="115" t="str">
        <f t="shared" si="0"/>
        <v>loppu klo</v>
      </c>
    </row>
    <row r="6" spans="1:13" ht="24" customHeight="1" x14ac:dyDescent="0.25">
      <c r="A6" s="144" t="s">
        <v>36</v>
      </c>
      <c r="B6" s="208">
        <v>46235</v>
      </c>
      <c r="C6" s="87"/>
      <c r="D6" s="87"/>
      <c r="E6" s="25"/>
      <c r="F6" s="26"/>
      <c r="G6" s="26"/>
      <c r="H6" s="46" t="str">
        <f t="shared" ref="H6:H14" si="1">IF(K6&gt;0.417,1,"")</f>
        <v/>
      </c>
      <c r="I6" s="205" t="str">
        <f t="shared" ref="I6:I14" si="2">IF(K6&lt;0.417,IF(K6&gt;0.25,1,""),"")</f>
        <v/>
      </c>
      <c r="K6" s="81"/>
      <c r="L6" s="81"/>
      <c r="M6" s="81"/>
    </row>
    <row r="7" spans="1:13" ht="24" customHeight="1" thickBot="1" x14ac:dyDescent="0.3">
      <c r="A7" s="139" t="s">
        <v>37</v>
      </c>
      <c r="B7" s="208">
        <v>46236</v>
      </c>
      <c r="C7" s="110"/>
      <c r="D7" s="110"/>
      <c r="E7" s="38"/>
      <c r="F7" s="39"/>
      <c r="G7" s="39"/>
      <c r="H7" s="40" t="str">
        <f t="shared" si="1"/>
        <v/>
      </c>
      <c r="I7" s="41" t="str">
        <f t="shared" si="2"/>
        <v/>
      </c>
      <c r="K7" s="81"/>
      <c r="L7" s="81"/>
      <c r="M7" s="81"/>
    </row>
    <row r="8" spans="1:13" ht="24" customHeight="1" x14ac:dyDescent="0.25">
      <c r="A8" s="53" t="s">
        <v>38</v>
      </c>
      <c r="B8" s="208">
        <v>46237</v>
      </c>
      <c r="C8" s="90"/>
      <c r="D8" s="91"/>
      <c r="E8" s="43"/>
      <c r="F8" s="19"/>
      <c r="G8" s="19"/>
      <c r="H8" s="73" t="str">
        <f t="shared" si="1"/>
        <v/>
      </c>
      <c r="I8" s="212" t="str">
        <f t="shared" si="2"/>
        <v/>
      </c>
      <c r="J8" s="54" t="s">
        <v>72</v>
      </c>
      <c r="K8" s="81">
        <f t="shared" ref="K8:K10" si="3">M8-L8</f>
        <v>0</v>
      </c>
      <c r="L8" s="81">
        <f t="shared" ref="L8:M12" si="4">C8</f>
        <v>0</v>
      </c>
      <c r="M8" s="81">
        <f t="shared" si="4"/>
        <v>0</v>
      </c>
    </row>
    <row r="9" spans="1:13" ht="24" customHeight="1" x14ac:dyDescent="0.25">
      <c r="A9" s="32" t="s">
        <v>39</v>
      </c>
      <c r="B9" s="208">
        <v>46238</v>
      </c>
      <c r="C9" s="92"/>
      <c r="D9" s="83"/>
      <c r="E9" s="6"/>
      <c r="F9" s="15"/>
      <c r="G9" s="15"/>
      <c r="H9" s="29" t="str">
        <f t="shared" si="1"/>
        <v/>
      </c>
      <c r="I9" s="204" t="str">
        <f t="shared" si="2"/>
        <v/>
      </c>
      <c r="K9" s="81">
        <f t="shared" si="3"/>
        <v>0</v>
      </c>
      <c r="L9" s="81">
        <f t="shared" si="4"/>
        <v>0</v>
      </c>
      <c r="M9" s="81">
        <f t="shared" si="4"/>
        <v>0</v>
      </c>
    </row>
    <row r="10" spans="1:13" ht="24" customHeight="1" x14ac:dyDescent="0.25">
      <c r="A10" s="32" t="s">
        <v>40</v>
      </c>
      <c r="B10" s="208">
        <v>46239</v>
      </c>
      <c r="C10" s="82"/>
      <c r="D10" s="83"/>
      <c r="E10" s="6"/>
      <c r="F10" s="15"/>
      <c r="G10" s="15"/>
      <c r="H10" s="29" t="str">
        <f t="shared" si="1"/>
        <v/>
      </c>
      <c r="I10" s="204" t="str">
        <f t="shared" si="2"/>
        <v/>
      </c>
      <c r="K10" s="81">
        <f t="shared" si="3"/>
        <v>0</v>
      </c>
      <c r="L10" s="81">
        <f t="shared" si="4"/>
        <v>0</v>
      </c>
      <c r="M10" s="81">
        <f t="shared" si="4"/>
        <v>0</v>
      </c>
    </row>
    <row r="11" spans="1:13" ht="24" customHeight="1" x14ac:dyDescent="0.25">
      <c r="A11" s="32" t="s">
        <v>34</v>
      </c>
      <c r="B11" s="208">
        <v>46240</v>
      </c>
      <c r="C11" s="82"/>
      <c r="D11" s="83"/>
      <c r="E11" s="6"/>
      <c r="F11" s="15"/>
      <c r="G11" s="15"/>
      <c r="H11" s="29" t="str">
        <f t="shared" si="1"/>
        <v/>
      </c>
      <c r="I11" s="204" t="str">
        <f t="shared" si="2"/>
        <v/>
      </c>
      <c r="K11" s="81">
        <f>M11-L11</f>
        <v>0</v>
      </c>
      <c r="L11" s="81">
        <f t="shared" si="4"/>
        <v>0</v>
      </c>
      <c r="M11" s="81">
        <f t="shared" si="4"/>
        <v>0</v>
      </c>
    </row>
    <row r="12" spans="1:13" ht="24" customHeight="1" thickBot="1" x14ac:dyDescent="0.3">
      <c r="A12" s="32" t="s">
        <v>35</v>
      </c>
      <c r="B12" s="208">
        <v>46241</v>
      </c>
      <c r="C12" s="112"/>
      <c r="D12" s="98"/>
      <c r="E12" s="60"/>
      <c r="F12" s="68"/>
      <c r="G12" s="68"/>
      <c r="H12" s="47" t="str">
        <f t="shared" si="1"/>
        <v/>
      </c>
      <c r="I12" s="203" t="str">
        <f t="shared" si="2"/>
        <v/>
      </c>
      <c r="K12" s="81">
        <f>M12-L12</f>
        <v>0</v>
      </c>
      <c r="L12" s="81">
        <f t="shared" si="4"/>
        <v>0</v>
      </c>
      <c r="M12" s="81">
        <f t="shared" si="4"/>
        <v>0</v>
      </c>
    </row>
    <row r="13" spans="1:13" ht="24" customHeight="1" x14ac:dyDescent="0.25">
      <c r="A13" s="144" t="s">
        <v>36</v>
      </c>
      <c r="B13" s="208">
        <v>46242</v>
      </c>
      <c r="C13" s="100"/>
      <c r="D13" s="87"/>
      <c r="E13" s="25"/>
      <c r="F13" s="26"/>
      <c r="G13" s="26"/>
      <c r="H13" s="46" t="str">
        <f t="shared" si="1"/>
        <v/>
      </c>
      <c r="I13" s="205" t="str">
        <f t="shared" si="2"/>
        <v/>
      </c>
      <c r="K13" s="81"/>
      <c r="L13" s="81"/>
      <c r="M13" s="81"/>
    </row>
    <row r="14" spans="1:13" ht="24" customHeight="1" thickBot="1" x14ac:dyDescent="0.3">
      <c r="A14" s="139" t="s">
        <v>37</v>
      </c>
      <c r="B14" s="208">
        <v>46243</v>
      </c>
      <c r="C14" s="109"/>
      <c r="D14" s="110"/>
      <c r="E14" s="38"/>
      <c r="F14" s="39"/>
      <c r="G14" s="39"/>
      <c r="H14" s="40" t="str">
        <f t="shared" si="1"/>
        <v/>
      </c>
      <c r="I14" s="41" t="str">
        <f t="shared" si="2"/>
        <v/>
      </c>
      <c r="K14" s="81"/>
      <c r="L14" s="81"/>
      <c r="M14" s="81"/>
    </row>
    <row r="15" spans="1:13" ht="24" customHeight="1" x14ac:dyDescent="0.25">
      <c r="A15" s="32" t="s">
        <v>38</v>
      </c>
      <c r="B15" s="208">
        <v>46244</v>
      </c>
      <c r="C15" s="164"/>
      <c r="D15" s="145"/>
      <c r="E15" s="165"/>
      <c r="F15" s="146"/>
      <c r="G15" s="146"/>
      <c r="H15" s="166" t="str">
        <f>IF(K15&gt;0.417,1,"")</f>
        <v/>
      </c>
      <c r="I15" s="215" t="str">
        <f>IF(K15&lt;0.417,IF(K15&gt;0.25,1,""),"")</f>
        <v/>
      </c>
      <c r="J15" s="54" t="s">
        <v>73</v>
      </c>
      <c r="K15" s="81">
        <f>M15-L15</f>
        <v>0</v>
      </c>
      <c r="L15" s="81">
        <f t="shared" ref="L15:M19" si="5">C15</f>
        <v>0</v>
      </c>
      <c r="M15" s="81">
        <f t="shared" si="5"/>
        <v>0</v>
      </c>
    </row>
    <row r="16" spans="1:13" ht="24" customHeight="1" x14ac:dyDescent="0.25">
      <c r="A16" s="32" t="s">
        <v>39</v>
      </c>
      <c r="B16" s="208">
        <v>46245</v>
      </c>
      <c r="C16" s="82"/>
      <c r="D16" s="83"/>
      <c r="E16" s="6"/>
      <c r="F16" s="15"/>
      <c r="G16" s="15"/>
      <c r="H16" s="29" t="str">
        <f t="shared" ref="H16" si="6">IF(K16&gt;0.417,1,"")</f>
        <v/>
      </c>
      <c r="I16" s="204" t="str">
        <f t="shared" ref="I16" si="7">IF(K16&lt;0.417,IF(K16&gt;0.25,1,""),"")</f>
        <v/>
      </c>
      <c r="K16" s="81">
        <f t="shared" ref="K16" si="8">M16-L16</f>
        <v>0</v>
      </c>
      <c r="L16" s="81">
        <f t="shared" si="5"/>
        <v>0</v>
      </c>
      <c r="M16" s="81">
        <f t="shared" si="5"/>
        <v>0</v>
      </c>
    </row>
    <row r="17" spans="1:13" ht="24" customHeight="1" x14ac:dyDescent="0.25">
      <c r="A17" s="32" t="s">
        <v>40</v>
      </c>
      <c r="B17" s="208">
        <v>46246</v>
      </c>
      <c r="C17" s="82"/>
      <c r="D17" s="83"/>
      <c r="E17" s="6"/>
      <c r="F17" s="15"/>
      <c r="G17" s="15"/>
      <c r="H17" s="29" t="str">
        <f t="shared" ref="H17" si="9">IF(K17&gt;0.417,1,"")</f>
        <v/>
      </c>
      <c r="I17" s="204" t="str">
        <f t="shared" ref="I17" si="10">IF(K17&lt;0.417,IF(K17&gt;0.25,1,""),"")</f>
        <v/>
      </c>
      <c r="K17" s="81">
        <f t="shared" ref="K17" si="11">M17-L17</f>
        <v>0</v>
      </c>
      <c r="L17" s="81">
        <f t="shared" si="5"/>
        <v>0</v>
      </c>
      <c r="M17" s="81">
        <f t="shared" si="5"/>
        <v>0</v>
      </c>
    </row>
    <row r="18" spans="1:13" ht="24" customHeight="1" x14ac:dyDescent="0.25">
      <c r="A18" s="32" t="s">
        <v>34</v>
      </c>
      <c r="B18" s="208">
        <v>46247</v>
      </c>
      <c r="C18" s="82"/>
      <c r="D18" s="83"/>
      <c r="E18" s="6"/>
      <c r="F18" s="15"/>
      <c r="G18" s="15"/>
      <c r="H18" s="29" t="str">
        <f t="shared" ref="H18:H20" si="12">IF(K18&gt;0.417,1,"")</f>
        <v/>
      </c>
      <c r="I18" s="204" t="str">
        <f t="shared" ref="I18:I20" si="13">IF(K18&lt;0.417,IF(K18&gt;0.25,1,""),"")</f>
        <v/>
      </c>
      <c r="K18" s="81">
        <f t="shared" ref="K18" si="14">M18-L18</f>
        <v>0</v>
      </c>
      <c r="L18" s="81">
        <f t="shared" si="5"/>
        <v>0</v>
      </c>
      <c r="M18" s="81">
        <f t="shared" si="5"/>
        <v>0</v>
      </c>
    </row>
    <row r="19" spans="1:13" ht="24" customHeight="1" thickBot="1" x14ac:dyDescent="0.3">
      <c r="A19" s="32" t="s">
        <v>35</v>
      </c>
      <c r="B19" s="208">
        <v>46248</v>
      </c>
      <c r="C19" s="84"/>
      <c r="D19" s="85"/>
      <c r="E19" s="7"/>
      <c r="F19" s="22"/>
      <c r="G19" s="22"/>
      <c r="H19" s="47" t="str">
        <f t="shared" si="12"/>
        <v/>
      </c>
      <c r="I19" s="203" t="str">
        <f t="shared" si="13"/>
        <v/>
      </c>
      <c r="K19" s="81">
        <f>M19-L19</f>
        <v>0</v>
      </c>
      <c r="L19" s="81">
        <f t="shared" si="5"/>
        <v>0</v>
      </c>
      <c r="M19" s="81">
        <f t="shared" si="5"/>
        <v>0</v>
      </c>
    </row>
    <row r="20" spans="1:13" ht="24" customHeight="1" x14ac:dyDescent="0.25">
      <c r="A20" s="231" t="s">
        <v>36</v>
      </c>
      <c r="B20" s="208">
        <v>46249</v>
      </c>
      <c r="C20" s="182"/>
      <c r="D20" s="104"/>
      <c r="E20" s="33"/>
      <c r="F20" s="34"/>
      <c r="G20" s="34"/>
      <c r="H20" s="176" t="str">
        <f t="shared" si="12"/>
        <v/>
      </c>
      <c r="I20" s="35" t="str">
        <f t="shared" si="13"/>
        <v/>
      </c>
      <c r="K20" s="81"/>
      <c r="L20" s="81"/>
      <c r="M20" s="81"/>
    </row>
    <row r="21" spans="1:13" ht="24" customHeight="1" thickBot="1" x14ac:dyDescent="0.3">
      <c r="A21" s="230" t="s">
        <v>37</v>
      </c>
      <c r="B21" s="208">
        <v>46250</v>
      </c>
      <c r="C21" s="193"/>
      <c r="D21" s="102"/>
      <c r="E21" s="66"/>
      <c r="F21" s="67"/>
      <c r="G21" s="67"/>
      <c r="H21" s="175" t="str">
        <f t="shared" ref="H21" si="15">IF(K21&gt;0.417,1,"")</f>
        <v/>
      </c>
      <c r="I21" s="216" t="str">
        <f t="shared" ref="I21" si="16">IF(K21&lt;0.417,IF(K21&gt;0.25,1,""),"")</f>
        <v/>
      </c>
      <c r="K21" s="81"/>
      <c r="L21" s="81"/>
      <c r="M21" s="81"/>
    </row>
    <row r="22" spans="1:13" ht="24" customHeight="1" x14ac:dyDescent="0.25">
      <c r="A22" s="32" t="s">
        <v>38</v>
      </c>
      <c r="B22" s="208">
        <v>46251</v>
      </c>
      <c r="C22" s="96"/>
      <c r="D22" s="91"/>
      <c r="E22" s="43"/>
      <c r="F22" s="19"/>
      <c r="G22" s="19"/>
      <c r="H22" s="44" t="str">
        <f>IF(K22&gt;0.417,1,"")</f>
        <v/>
      </c>
      <c r="I22" s="202" t="str">
        <f>IF(K22&lt;0.417,IF(K22&gt;0.25,1,""),"")</f>
        <v/>
      </c>
      <c r="J22" s="54" t="s">
        <v>74</v>
      </c>
      <c r="K22" s="81">
        <f>M22-L22</f>
        <v>0</v>
      </c>
      <c r="L22" s="81">
        <f t="shared" ref="L22:M25" si="17">C22</f>
        <v>0</v>
      </c>
      <c r="M22" s="81">
        <f t="shared" si="17"/>
        <v>0</v>
      </c>
    </row>
    <row r="23" spans="1:13" ht="24" customHeight="1" x14ac:dyDescent="0.25">
      <c r="A23" s="32" t="s">
        <v>39</v>
      </c>
      <c r="B23" s="208">
        <v>46252</v>
      </c>
      <c r="C23" s="82"/>
      <c r="D23" s="83"/>
      <c r="E23" s="6"/>
      <c r="F23" s="15"/>
      <c r="G23" s="15"/>
      <c r="H23" s="29" t="str">
        <f t="shared" ref="H23:H24" si="18">IF(K23&gt;0.417,1,"")</f>
        <v/>
      </c>
      <c r="I23" s="204" t="str">
        <f t="shared" ref="I23:I24" si="19">IF(K23&lt;0.417,IF(K23&gt;0.25,1,""),"")</f>
        <v/>
      </c>
      <c r="K23" s="81">
        <f t="shared" ref="K23:K24" si="20">M23-L23</f>
        <v>0</v>
      </c>
      <c r="L23" s="81">
        <f t="shared" ref="L23:L24" si="21">C23</f>
        <v>0</v>
      </c>
      <c r="M23" s="81">
        <f t="shared" ref="M23:M24" si="22">D23</f>
        <v>0</v>
      </c>
    </row>
    <row r="24" spans="1:13" ht="24" customHeight="1" x14ac:dyDescent="0.25">
      <c r="A24" s="32" t="s">
        <v>40</v>
      </c>
      <c r="B24" s="208">
        <v>46253</v>
      </c>
      <c r="C24" s="82"/>
      <c r="D24" s="83"/>
      <c r="E24" s="6"/>
      <c r="F24" s="15"/>
      <c r="G24" s="15"/>
      <c r="H24" s="29" t="str">
        <f t="shared" si="18"/>
        <v/>
      </c>
      <c r="I24" s="204" t="str">
        <f t="shared" si="19"/>
        <v/>
      </c>
      <c r="K24" s="81">
        <f t="shared" si="20"/>
        <v>0</v>
      </c>
      <c r="L24" s="81">
        <f t="shared" si="21"/>
        <v>0</v>
      </c>
      <c r="M24" s="81">
        <f t="shared" si="22"/>
        <v>0</v>
      </c>
    </row>
    <row r="25" spans="1:13" ht="24" customHeight="1" x14ac:dyDescent="0.25">
      <c r="A25" s="191" t="s">
        <v>34</v>
      </c>
      <c r="B25" s="208">
        <v>46254</v>
      </c>
      <c r="C25" s="82"/>
      <c r="D25" s="83"/>
      <c r="E25" s="6"/>
      <c r="F25" s="15"/>
      <c r="G25" s="15"/>
      <c r="H25" s="29" t="str">
        <f t="shared" ref="H25" si="23">IF(K25&gt;0.417,1,"")</f>
        <v/>
      </c>
      <c r="I25" s="204" t="str">
        <f t="shared" ref="I25" si="24">IF(K25&lt;0.417,IF(K25&gt;0.25,1,""),"")</f>
        <v/>
      </c>
      <c r="K25" s="81">
        <f t="shared" ref="K25" si="25">M25-L25</f>
        <v>0</v>
      </c>
      <c r="L25" s="81">
        <f t="shared" si="17"/>
        <v>0</v>
      </c>
      <c r="M25" s="81">
        <f t="shared" si="17"/>
        <v>0</v>
      </c>
    </row>
    <row r="26" spans="1:13" ht="24" customHeight="1" thickBot="1" x14ac:dyDescent="0.3">
      <c r="A26" s="191" t="s">
        <v>35</v>
      </c>
      <c r="B26" s="208">
        <v>46255</v>
      </c>
      <c r="C26" s="84"/>
      <c r="D26" s="85"/>
      <c r="E26" s="7"/>
      <c r="F26" s="22"/>
      <c r="G26" s="22"/>
      <c r="H26" s="47" t="str">
        <f>IF(K26&gt;0.417,1,"")</f>
        <v/>
      </c>
      <c r="I26" s="203" t="str">
        <f>IF(K26&lt;0.417,IF(K26&gt;0.25,1,""),"")</f>
        <v/>
      </c>
      <c r="K26" s="81">
        <f>M26-L26</f>
        <v>0</v>
      </c>
      <c r="L26" s="81">
        <f t="shared" ref="L26" si="26">C26</f>
        <v>0</v>
      </c>
      <c r="M26" s="81">
        <f t="shared" ref="M26" si="27">D26</f>
        <v>0</v>
      </c>
    </row>
    <row r="27" spans="1:13" ht="24" customHeight="1" x14ac:dyDescent="0.25">
      <c r="A27" s="231" t="s">
        <v>36</v>
      </c>
      <c r="B27" s="208">
        <v>46256</v>
      </c>
      <c r="C27" s="182"/>
      <c r="D27" s="104"/>
      <c r="E27" s="33"/>
      <c r="F27" s="34"/>
      <c r="G27" s="34"/>
      <c r="H27" s="176" t="str">
        <f t="shared" ref="H27:H28" si="28">IF(K27&gt;0.417,1,"")</f>
        <v/>
      </c>
      <c r="I27" s="35" t="str">
        <f t="shared" ref="I27:I28" si="29">IF(K27&lt;0.417,IF(K27&gt;0.25,1,""),"")</f>
        <v/>
      </c>
      <c r="K27" s="81"/>
      <c r="L27" s="81"/>
      <c r="M27" s="81"/>
    </row>
    <row r="28" spans="1:13" ht="24" customHeight="1" thickBot="1" x14ac:dyDescent="0.3">
      <c r="A28" s="230" t="s">
        <v>37</v>
      </c>
      <c r="B28" s="208">
        <v>46257</v>
      </c>
      <c r="C28" s="182"/>
      <c r="D28" s="104"/>
      <c r="E28" s="33"/>
      <c r="F28" s="34"/>
      <c r="G28" s="34"/>
      <c r="H28" s="176" t="str">
        <f t="shared" si="28"/>
        <v/>
      </c>
      <c r="I28" s="35" t="str">
        <f t="shared" si="29"/>
        <v/>
      </c>
      <c r="K28" s="81"/>
      <c r="L28" s="81"/>
      <c r="M28" s="81"/>
    </row>
    <row r="29" spans="1:13" ht="24" customHeight="1" x14ac:dyDescent="0.25">
      <c r="A29" s="191" t="s">
        <v>38</v>
      </c>
      <c r="B29" s="208">
        <v>46258</v>
      </c>
      <c r="C29" s="96"/>
      <c r="D29" s="91"/>
      <c r="E29" s="43"/>
      <c r="F29" s="19"/>
      <c r="G29" s="19"/>
      <c r="H29" s="44" t="str">
        <f>IF(K29&gt;0.417,1,"")</f>
        <v/>
      </c>
      <c r="I29" s="202" t="str">
        <f>IF(K29&lt;0.417,IF(K29&gt;0.25,1,""),"")</f>
        <v/>
      </c>
      <c r="J29" s="54" t="s">
        <v>75</v>
      </c>
      <c r="K29" s="81">
        <f>M29-L29</f>
        <v>0</v>
      </c>
      <c r="L29" s="81">
        <f t="shared" ref="L29:L33" si="30">C29</f>
        <v>0</v>
      </c>
      <c r="M29" s="81">
        <f t="shared" ref="M29:M33" si="31">D29</f>
        <v>0</v>
      </c>
    </row>
    <row r="30" spans="1:13" ht="24" customHeight="1" x14ac:dyDescent="0.25">
      <c r="A30" s="191" t="s">
        <v>39</v>
      </c>
      <c r="B30" s="208">
        <v>46259</v>
      </c>
      <c r="C30" s="213"/>
      <c r="D30" s="103"/>
      <c r="E30" s="30"/>
      <c r="F30" s="31"/>
      <c r="G30" s="31"/>
      <c r="H30" s="29" t="str">
        <f>IF(K30&gt;0.417,1,"")</f>
        <v/>
      </c>
      <c r="I30" s="204" t="str">
        <f>IF(K30&lt;0.417,IF(K30&gt;0.25,1,""),"")</f>
        <v/>
      </c>
      <c r="J30" s="42"/>
      <c r="K30" s="81">
        <f>M30-L30</f>
        <v>0</v>
      </c>
      <c r="L30" s="81">
        <f t="shared" ref="L30" si="32">C30</f>
        <v>0</v>
      </c>
      <c r="M30" s="81">
        <f t="shared" ref="M30" si="33">D30</f>
        <v>0</v>
      </c>
    </row>
    <row r="31" spans="1:13" ht="24" customHeight="1" x14ac:dyDescent="0.25">
      <c r="A31" s="191" t="s">
        <v>40</v>
      </c>
      <c r="B31" s="208">
        <v>46260</v>
      </c>
      <c r="C31" s="82"/>
      <c r="D31" s="83"/>
      <c r="E31" s="6"/>
      <c r="F31" s="15"/>
      <c r="G31" s="15"/>
      <c r="H31" s="29" t="str">
        <f>IF(K31&gt;0.417,1,"")</f>
        <v/>
      </c>
      <c r="I31" s="204" t="str">
        <f>IF(K31&lt;0.417,IF(K31&gt;0.25,1,""),"")</f>
        <v/>
      </c>
      <c r="J31" s="71"/>
      <c r="K31" s="81">
        <f>M31-L31</f>
        <v>0</v>
      </c>
      <c r="L31" s="81">
        <f t="shared" si="30"/>
        <v>0</v>
      </c>
      <c r="M31" s="81">
        <f t="shared" si="31"/>
        <v>0</v>
      </c>
    </row>
    <row r="32" spans="1:13" ht="24" customHeight="1" x14ac:dyDescent="0.25">
      <c r="A32" s="191" t="s">
        <v>34</v>
      </c>
      <c r="B32" s="208">
        <v>46261</v>
      </c>
      <c r="C32" s="82"/>
      <c r="D32" s="83"/>
      <c r="E32" s="6"/>
      <c r="F32" s="15"/>
      <c r="G32" s="15"/>
      <c r="H32" s="29" t="str">
        <f>IF(K32&gt;0.417,1,"")</f>
        <v/>
      </c>
      <c r="I32" s="204" t="str">
        <f>IF(K32&lt;0.417,IF(K32&gt;0.25,1,""),"")</f>
        <v/>
      </c>
      <c r="J32" s="71"/>
      <c r="K32" s="81">
        <f>M32-L32</f>
        <v>0</v>
      </c>
      <c r="L32" s="81">
        <f t="shared" ref="L32" si="34">C32</f>
        <v>0</v>
      </c>
      <c r="M32" s="81">
        <f t="shared" ref="M32" si="35">D32</f>
        <v>0</v>
      </c>
    </row>
    <row r="33" spans="1:13" ht="24" customHeight="1" thickBot="1" x14ac:dyDescent="0.3">
      <c r="A33" s="191" t="s">
        <v>35</v>
      </c>
      <c r="B33" s="208">
        <v>46262</v>
      </c>
      <c r="C33" s="149"/>
      <c r="D33" s="94"/>
      <c r="E33" s="17"/>
      <c r="F33" s="18"/>
      <c r="G33" s="18"/>
      <c r="H33" s="28" t="str">
        <f>IF(K33&gt;0.417,1,"")</f>
        <v/>
      </c>
      <c r="I33" s="207" t="str">
        <f>IF(K33&lt;0.417,IF(K33&gt;0.25,1,""),"")</f>
        <v/>
      </c>
      <c r="J33" s="71"/>
      <c r="K33" s="81">
        <f>M33-L33</f>
        <v>0</v>
      </c>
      <c r="L33" s="81">
        <f t="shared" si="30"/>
        <v>0</v>
      </c>
      <c r="M33" s="81">
        <f t="shared" si="31"/>
        <v>0</v>
      </c>
    </row>
    <row r="34" spans="1:13" ht="24" customHeight="1" x14ac:dyDescent="0.25">
      <c r="A34" s="231" t="s">
        <v>36</v>
      </c>
      <c r="B34" s="208">
        <v>46263</v>
      </c>
      <c r="C34" s="100"/>
      <c r="D34" s="87"/>
      <c r="E34" s="25"/>
      <c r="F34" s="26"/>
      <c r="G34" s="26"/>
      <c r="H34" s="37" t="str">
        <f t="shared" ref="H34:H35" si="36">IF(K34&gt;0.417,1,"")</f>
        <v/>
      </c>
      <c r="I34" s="27" t="str">
        <f t="shared" ref="I34:I35" si="37">IF(K34&lt;0.417,IF(K34&gt;0.25,1,""),"")</f>
        <v/>
      </c>
      <c r="K34" s="81"/>
      <c r="L34" s="81"/>
      <c r="M34" s="81"/>
    </row>
    <row r="35" spans="1:13" ht="24" customHeight="1" thickBot="1" x14ac:dyDescent="0.3">
      <c r="A35" s="230" t="s">
        <v>37</v>
      </c>
      <c r="B35" s="208">
        <v>46264</v>
      </c>
      <c r="C35" s="234"/>
      <c r="D35" s="99"/>
      <c r="E35" s="49"/>
      <c r="F35" s="45"/>
      <c r="G35" s="45"/>
      <c r="H35" s="46" t="str">
        <f t="shared" si="36"/>
        <v/>
      </c>
      <c r="I35" s="205" t="str">
        <f t="shared" si="37"/>
        <v/>
      </c>
      <c r="K35" s="81"/>
      <c r="L35" s="81"/>
      <c r="M35" s="81"/>
    </row>
    <row r="36" spans="1:13" ht="24" customHeight="1" thickBot="1" x14ac:dyDescent="0.3">
      <c r="A36" s="191" t="s">
        <v>38</v>
      </c>
      <c r="B36" s="208">
        <v>46265</v>
      </c>
      <c r="C36" s="96"/>
      <c r="D36" s="91"/>
      <c r="E36" s="43"/>
      <c r="F36" s="19"/>
      <c r="G36" s="19"/>
      <c r="H36" s="44" t="str">
        <f>IF(K36&gt;0.417,1,"")</f>
        <v/>
      </c>
      <c r="I36" s="202" t="str">
        <f>IF(K36&lt;0.417,IF(K36&gt;0.25,1,""),"")</f>
        <v/>
      </c>
      <c r="J36" s="54" t="s">
        <v>76</v>
      </c>
      <c r="K36" s="81">
        <f>M36-L36</f>
        <v>0</v>
      </c>
      <c r="L36" s="81">
        <f t="shared" ref="L36" si="38">C36</f>
        <v>0</v>
      </c>
      <c r="M36" s="81">
        <f t="shared" ref="M36" si="39">D36</f>
        <v>0</v>
      </c>
    </row>
    <row r="37" spans="1:13" ht="18" customHeight="1" thickTop="1" x14ac:dyDescent="0.3">
      <c r="F37" s="74">
        <f>SUM(F6:F36)</f>
        <v>0</v>
      </c>
      <c r="G37" s="74">
        <f>SUM(G6:G36)</f>
        <v>0</v>
      </c>
      <c r="H37" s="75">
        <f>SUM(H6:H36)</f>
        <v>0</v>
      </c>
      <c r="I37" s="75">
        <f>SUM(I6:I36)</f>
        <v>0</v>
      </c>
      <c r="K37" s="155">
        <f>SUM(K6:K36)</f>
        <v>0</v>
      </c>
      <c r="L37" s="117"/>
    </row>
    <row r="38" spans="1:13" x14ac:dyDescent="0.3">
      <c r="F38" s="238">
        <f>(F37+G37)*Yhteenveto!$D$21</f>
        <v>0</v>
      </c>
      <c r="G38" s="239"/>
      <c r="H38" s="171">
        <f>Yhteenveto!$F$21*H37</f>
        <v>0</v>
      </c>
      <c r="I38" s="171">
        <f>Yhteenveto!$G$21*I37</f>
        <v>0</v>
      </c>
      <c r="J38" s="172">
        <f>SUM(F38:I38)</f>
        <v>0</v>
      </c>
    </row>
    <row r="39" spans="1:13" x14ac:dyDescent="0.3">
      <c r="G39" s="20"/>
      <c r="K39" s="23">
        <f>COUNTA(K6:K36)</f>
        <v>21</v>
      </c>
      <c r="L39" t="s">
        <v>99</v>
      </c>
    </row>
    <row r="40" spans="1:13" x14ac:dyDescent="0.3">
      <c r="G40" s="9"/>
      <c r="K40" s="23">
        <f>K39*7.5</f>
        <v>157.5</v>
      </c>
      <c r="L40" t="s">
        <v>98</v>
      </c>
    </row>
    <row r="41" spans="1:13" x14ac:dyDescent="0.3">
      <c r="E41" s="174" t="s">
        <v>121</v>
      </c>
      <c r="F41" s="211">
        <f>Heinä!$F$42</f>
        <v>46234</v>
      </c>
      <c r="G41">
        <f>Heinä!G42</f>
        <v>0</v>
      </c>
      <c r="H41" t="s">
        <v>6</v>
      </c>
    </row>
    <row r="42" spans="1:13" x14ac:dyDescent="0.3">
      <c r="E42" s="174" t="s">
        <v>121</v>
      </c>
      <c r="F42" s="211">
        <f>B36</f>
        <v>46265</v>
      </c>
      <c r="G42" s="140"/>
      <c r="H42" t="s">
        <v>6</v>
      </c>
    </row>
    <row r="43" spans="1:13" x14ac:dyDescent="0.3">
      <c r="E43" s="136" t="s">
        <v>109</v>
      </c>
      <c r="G43" s="135">
        <f>IF(G42&gt;0,G42-G41,0)</f>
        <v>0</v>
      </c>
      <c r="H43" t="s">
        <v>6</v>
      </c>
    </row>
    <row r="44" spans="1:13" x14ac:dyDescent="0.3">
      <c r="E44" s="136" t="s">
        <v>110</v>
      </c>
      <c r="G44" s="135">
        <f>F37+G37</f>
        <v>0</v>
      </c>
      <c r="H44" s="137" t="e">
        <f>G44/G43</f>
        <v>#DIV/0!</v>
      </c>
    </row>
    <row r="45" spans="1:13" x14ac:dyDescent="0.3">
      <c r="E45" s="136" t="s">
        <v>111</v>
      </c>
      <c r="G45" s="135">
        <f>G43-G44</f>
        <v>0</v>
      </c>
      <c r="H45" s="137" t="e">
        <f>G45/G43</f>
        <v>#DIV/0!</v>
      </c>
    </row>
  </sheetData>
  <customSheetViews>
    <customSheetView guid="{E9DA6026-2258-4365-8B59-CF78043EB8B1}" fitToPage="1">
      <selection activeCell="K39" sqref="K39"/>
      <pageMargins left="0.39370078740157483" right="0.39370078740157483" top="0.59055118110236227" bottom="0.59055118110236227" header="0.39370078740157483" footer="0.39370078740157483"/>
      <pageSetup paperSize="9" scale="85" orientation="portrait" r:id="rId1"/>
      <headerFooter alignWithMargins="0"/>
    </customSheetView>
  </customSheetViews>
  <mergeCells count="1">
    <mergeCell ref="F38:G38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5" orientation="portrait" r:id="rId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M45"/>
  <sheetViews>
    <sheetView workbookViewId="0">
      <selection activeCell="E6" sqref="E6"/>
    </sheetView>
  </sheetViews>
  <sheetFormatPr defaultRowHeight="13" x14ac:dyDescent="0.3"/>
  <cols>
    <col min="1" max="1" width="3.36328125" customWidth="1"/>
    <col min="2" max="2" width="10.6328125" customWidth="1"/>
    <col min="3" max="4" width="6.6328125" style="81" customWidth="1"/>
    <col min="5" max="5" width="38.90625" customWidth="1"/>
    <col min="6" max="7" width="8.6328125" customWidth="1"/>
    <col min="8" max="9" width="10.6328125" customWidth="1"/>
    <col min="10" max="10" width="7.6328125" customWidth="1"/>
    <col min="11" max="11" width="6.08984375" style="23" bestFit="1" customWidth="1"/>
    <col min="12" max="12" width="7.36328125" style="23" bestFit="1" customWidth="1"/>
    <col min="13" max="15" width="9.08984375" customWidth="1"/>
  </cols>
  <sheetData>
    <row r="1" spans="1:13" ht="18" customHeight="1" x14ac:dyDescent="0.4">
      <c r="B1" s="2" t="str">
        <f>Tammi!$B1</f>
        <v>Firma Oy</v>
      </c>
      <c r="E1" s="4" t="str">
        <f>Tammi!$E1</f>
        <v>MATKARAPORTTI</v>
      </c>
    </row>
    <row r="2" spans="1:13" ht="18" customHeight="1" x14ac:dyDescent="0.35">
      <c r="B2" s="1" t="str">
        <f>Tammi!$B2</f>
        <v>Lähiosoite</v>
      </c>
      <c r="E2" s="3"/>
      <c r="H2" t="s">
        <v>0</v>
      </c>
      <c r="I2" s="24">
        <f>Tammi!$I2</f>
        <v>2026</v>
      </c>
    </row>
    <row r="3" spans="1:13" ht="18" customHeight="1" x14ac:dyDescent="0.35">
      <c r="B3" s="1" t="str">
        <f>Tammi!$B3</f>
        <v>Postinro ja -paikka</v>
      </c>
      <c r="E3" s="5" t="str">
        <f>Tammi!$E$3</f>
        <v>Etunimi Sukunimi</v>
      </c>
      <c r="H3" t="s">
        <v>1</v>
      </c>
      <c r="I3" s="8">
        <v>9</v>
      </c>
    </row>
    <row r="4" spans="1:13" ht="15.5" thickBot="1" x14ac:dyDescent="0.35">
      <c r="B4" s="2"/>
    </row>
    <row r="5" spans="1:13" ht="27" customHeight="1" thickBot="1" x14ac:dyDescent="0.3">
      <c r="A5" s="48"/>
      <c r="B5" s="58" t="s">
        <v>2</v>
      </c>
      <c r="C5" s="111" t="s">
        <v>3</v>
      </c>
      <c r="D5" s="111" t="s">
        <v>4</v>
      </c>
      <c r="E5" s="59" t="s">
        <v>5</v>
      </c>
      <c r="F5" s="59" t="s">
        <v>6</v>
      </c>
      <c r="G5" s="59" t="s">
        <v>113</v>
      </c>
      <c r="H5" s="59" t="s">
        <v>7</v>
      </c>
      <c r="I5" s="214" t="s">
        <v>8</v>
      </c>
      <c r="J5" s="48"/>
      <c r="K5" s="116" t="s">
        <v>112</v>
      </c>
      <c r="L5" s="115" t="str">
        <f t="shared" ref="L5:M5" si="0">C5</f>
        <v>alku klo</v>
      </c>
      <c r="M5" s="115" t="str">
        <f t="shared" si="0"/>
        <v>loppu klo</v>
      </c>
    </row>
    <row r="6" spans="1:13" ht="24" customHeight="1" x14ac:dyDescent="0.25">
      <c r="A6" s="32" t="s">
        <v>39</v>
      </c>
      <c r="B6" s="210">
        <v>46266</v>
      </c>
      <c r="C6" s="91"/>
      <c r="D6" s="91"/>
      <c r="E6" s="14"/>
      <c r="F6" s="19"/>
      <c r="G6" s="19"/>
      <c r="H6" s="73" t="str">
        <f t="shared" ref="H6" si="1">IF(K6&gt;0.417,1,"")</f>
        <v/>
      </c>
      <c r="I6" s="212" t="str">
        <f t="shared" ref="I6" si="2">IF(K6&lt;0.417,IF(K6&gt;0.25,1,""),"")</f>
        <v/>
      </c>
      <c r="J6" s="54" t="s">
        <v>76</v>
      </c>
      <c r="K6" s="81">
        <f t="shared" ref="K6:K13" si="3">M6-L6</f>
        <v>0</v>
      </c>
      <c r="L6" s="81">
        <f t="shared" ref="L6:M9" si="4">C6</f>
        <v>0</v>
      </c>
      <c r="M6" s="81">
        <f t="shared" si="4"/>
        <v>0</v>
      </c>
    </row>
    <row r="7" spans="1:13" ht="24" customHeight="1" x14ac:dyDescent="0.25">
      <c r="A7" s="32" t="s">
        <v>40</v>
      </c>
      <c r="B7" s="210">
        <v>46267</v>
      </c>
      <c r="C7" s="94"/>
      <c r="D7" s="94"/>
      <c r="E7" s="17"/>
      <c r="F7" s="28"/>
      <c r="G7" s="28"/>
      <c r="H7" s="29" t="str">
        <f t="shared" ref="H7:H15" si="5">IF(K7&gt;0.417,1,"")</f>
        <v/>
      </c>
      <c r="I7" s="204" t="str">
        <f t="shared" ref="I7:I15" si="6">IF(K7&lt;0.417,IF(K7&gt;0.25,1,""),"")</f>
        <v/>
      </c>
      <c r="K7" s="81">
        <f t="shared" si="3"/>
        <v>0</v>
      </c>
      <c r="L7" s="81">
        <f t="shared" si="4"/>
        <v>0</v>
      </c>
      <c r="M7" s="81">
        <f t="shared" si="4"/>
        <v>0</v>
      </c>
    </row>
    <row r="8" spans="1:13" ht="24" customHeight="1" x14ac:dyDescent="0.25">
      <c r="A8" s="32" t="s">
        <v>34</v>
      </c>
      <c r="B8" s="210">
        <v>46268</v>
      </c>
      <c r="C8" s="83"/>
      <c r="D8" s="83"/>
      <c r="E8" s="6"/>
      <c r="F8" s="15"/>
      <c r="G8" s="15"/>
      <c r="H8" s="29" t="str">
        <f t="shared" si="5"/>
        <v/>
      </c>
      <c r="I8" s="204" t="str">
        <f t="shared" si="6"/>
        <v/>
      </c>
      <c r="K8" s="81">
        <f t="shared" si="3"/>
        <v>0</v>
      </c>
      <c r="L8" s="81">
        <f t="shared" si="4"/>
        <v>0</v>
      </c>
      <c r="M8" s="81">
        <f t="shared" si="4"/>
        <v>0</v>
      </c>
    </row>
    <row r="9" spans="1:13" ht="24" customHeight="1" thickBot="1" x14ac:dyDescent="0.3">
      <c r="A9" s="32" t="s">
        <v>35</v>
      </c>
      <c r="B9" s="210">
        <v>46269</v>
      </c>
      <c r="C9" s="85"/>
      <c r="D9" s="85"/>
      <c r="E9" s="7"/>
      <c r="F9" s="47"/>
      <c r="G9" s="47"/>
      <c r="H9" s="47" t="str">
        <f t="shared" si="5"/>
        <v/>
      </c>
      <c r="I9" s="203" t="str">
        <f t="shared" si="6"/>
        <v/>
      </c>
      <c r="K9" s="81">
        <f>M9-L9</f>
        <v>0</v>
      </c>
      <c r="L9" s="81">
        <f t="shared" si="4"/>
        <v>0</v>
      </c>
      <c r="M9" s="81">
        <f t="shared" si="4"/>
        <v>0</v>
      </c>
    </row>
    <row r="10" spans="1:13" ht="24" customHeight="1" x14ac:dyDescent="0.25">
      <c r="A10" s="144" t="s">
        <v>36</v>
      </c>
      <c r="B10" s="210">
        <v>46270</v>
      </c>
      <c r="C10" s="99"/>
      <c r="D10" s="99"/>
      <c r="E10" s="49"/>
      <c r="F10" s="45"/>
      <c r="G10" s="45"/>
      <c r="H10" s="46" t="str">
        <f t="shared" si="5"/>
        <v/>
      </c>
      <c r="I10" s="205" t="str">
        <f t="shared" si="6"/>
        <v/>
      </c>
      <c r="K10" s="81"/>
      <c r="L10" s="81"/>
      <c r="M10" s="81"/>
    </row>
    <row r="11" spans="1:13" ht="24" customHeight="1" thickBot="1" x14ac:dyDescent="0.3">
      <c r="A11" s="139" t="s">
        <v>37</v>
      </c>
      <c r="B11" s="210">
        <v>46271</v>
      </c>
      <c r="C11" s="109"/>
      <c r="D11" s="110"/>
      <c r="E11" s="38"/>
      <c r="F11" s="39"/>
      <c r="G11" s="39"/>
      <c r="H11" s="40" t="str">
        <f t="shared" si="5"/>
        <v/>
      </c>
      <c r="I11" s="41" t="str">
        <f t="shared" si="6"/>
        <v/>
      </c>
      <c r="K11" s="81"/>
      <c r="L11" s="81"/>
      <c r="M11" s="81"/>
    </row>
    <row r="12" spans="1:13" ht="24" customHeight="1" x14ac:dyDescent="0.25">
      <c r="A12" s="32" t="s">
        <v>38</v>
      </c>
      <c r="B12" s="210">
        <v>46272</v>
      </c>
      <c r="C12" s="103"/>
      <c r="D12" s="103"/>
      <c r="E12" s="36"/>
      <c r="F12" s="31"/>
      <c r="G12" s="31"/>
      <c r="H12" s="73" t="str">
        <f t="shared" si="5"/>
        <v/>
      </c>
      <c r="I12" s="212" t="str">
        <f t="shared" si="6"/>
        <v/>
      </c>
      <c r="J12" s="54" t="s">
        <v>77</v>
      </c>
      <c r="K12" s="81">
        <f>M12-L12</f>
        <v>0</v>
      </c>
      <c r="L12" s="81">
        <f t="shared" ref="L12:M16" si="7">C12</f>
        <v>0</v>
      </c>
      <c r="M12" s="81">
        <f t="shared" si="7"/>
        <v>0</v>
      </c>
    </row>
    <row r="13" spans="1:13" ht="24" customHeight="1" x14ac:dyDescent="0.25">
      <c r="A13" s="32" t="s">
        <v>39</v>
      </c>
      <c r="B13" s="210">
        <v>46273</v>
      </c>
      <c r="C13" s="82"/>
      <c r="D13" s="83"/>
      <c r="E13" s="21"/>
      <c r="F13" s="15"/>
      <c r="G13" s="15"/>
      <c r="H13" s="29" t="str">
        <f t="shared" si="5"/>
        <v/>
      </c>
      <c r="I13" s="204" t="str">
        <f t="shared" si="6"/>
        <v/>
      </c>
      <c r="K13" s="81">
        <f t="shared" si="3"/>
        <v>0</v>
      </c>
      <c r="L13" s="81">
        <f t="shared" si="7"/>
        <v>0</v>
      </c>
      <c r="M13" s="81">
        <f t="shared" si="7"/>
        <v>0</v>
      </c>
    </row>
    <row r="14" spans="1:13" ht="24" customHeight="1" x14ac:dyDescent="0.25">
      <c r="A14" s="32" t="s">
        <v>40</v>
      </c>
      <c r="B14" s="210">
        <v>46274</v>
      </c>
      <c r="C14" s="82"/>
      <c r="D14" s="83"/>
      <c r="E14" s="21"/>
      <c r="F14" s="15"/>
      <c r="G14" s="15"/>
      <c r="H14" s="29" t="str">
        <f t="shared" si="5"/>
        <v/>
      </c>
      <c r="I14" s="204" t="str">
        <f t="shared" si="6"/>
        <v/>
      </c>
      <c r="K14" s="81">
        <f>M14-L14</f>
        <v>0</v>
      </c>
      <c r="L14" s="81">
        <f t="shared" si="7"/>
        <v>0</v>
      </c>
      <c r="M14" s="81">
        <f t="shared" si="7"/>
        <v>0</v>
      </c>
    </row>
    <row r="15" spans="1:13" ht="24" customHeight="1" x14ac:dyDescent="0.25">
      <c r="A15" s="32" t="s">
        <v>34</v>
      </c>
      <c r="B15" s="210">
        <v>46275</v>
      </c>
      <c r="C15" s="82"/>
      <c r="D15" s="83"/>
      <c r="E15" s="21"/>
      <c r="F15" s="15"/>
      <c r="G15" s="15"/>
      <c r="H15" s="29" t="str">
        <f t="shared" si="5"/>
        <v/>
      </c>
      <c r="I15" s="204" t="str">
        <f t="shared" si="6"/>
        <v/>
      </c>
      <c r="K15" s="81">
        <f>M15-L15</f>
        <v>0</v>
      </c>
      <c r="L15" s="81">
        <f t="shared" si="7"/>
        <v>0</v>
      </c>
      <c r="M15" s="81">
        <f t="shared" si="7"/>
        <v>0</v>
      </c>
    </row>
    <row r="16" spans="1:13" ht="24" customHeight="1" thickBot="1" x14ac:dyDescent="0.3">
      <c r="A16" s="32" t="s">
        <v>35</v>
      </c>
      <c r="B16" s="210">
        <v>46276</v>
      </c>
      <c r="C16" s="97"/>
      <c r="D16" s="112"/>
      <c r="E16" s="154"/>
      <c r="F16" s="68"/>
      <c r="G16" s="68"/>
      <c r="H16" s="47" t="str">
        <f t="shared" ref="H16:H17" si="8">IF(K16&gt;0.417,1,"")</f>
        <v/>
      </c>
      <c r="I16" s="203" t="str">
        <f t="shared" ref="I16:I17" si="9">IF(K16&lt;0.417,IF(K16&gt;0.25,1,""),"")</f>
        <v/>
      </c>
      <c r="K16" s="81">
        <f>M16-L16</f>
        <v>0</v>
      </c>
      <c r="L16" s="81">
        <f t="shared" si="7"/>
        <v>0</v>
      </c>
      <c r="M16" s="81">
        <f t="shared" si="7"/>
        <v>0</v>
      </c>
    </row>
    <row r="17" spans="1:13" ht="24" customHeight="1" x14ac:dyDescent="0.25">
      <c r="A17" s="144" t="s">
        <v>36</v>
      </c>
      <c r="B17" s="210">
        <v>46277</v>
      </c>
      <c r="C17" s="99"/>
      <c r="D17" s="99"/>
      <c r="E17" s="49"/>
      <c r="F17" s="45"/>
      <c r="G17" s="45"/>
      <c r="H17" s="46" t="str">
        <f t="shared" si="8"/>
        <v/>
      </c>
      <c r="I17" s="205" t="str">
        <f t="shared" si="9"/>
        <v/>
      </c>
      <c r="K17" s="81"/>
      <c r="L17" s="81"/>
      <c r="M17" s="81"/>
    </row>
    <row r="18" spans="1:13" ht="24" customHeight="1" thickBot="1" x14ac:dyDescent="0.3">
      <c r="A18" s="139" t="s">
        <v>37</v>
      </c>
      <c r="B18" s="210">
        <v>46278</v>
      </c>
      <c r="C18" s="109"/>
      <c r="D18" s="110"/>
      <c r="E18" s="38"/>
      <c r="F18" s="39"/>
      <c r="G18" s="39"/>
      <c r="H18" s="40" t="str">
        <f t="shared" ref="H18:H21" si="10">IF(K18&gt;0.417,1,"")</f>
        <v/>
      </c>
      <c r="I18" s="41" t="str">
        <f t="shared" ref="I18:I21" si="11">IF(K18&lt;0.417,IF(K18&gt;0.25,1,""),"")</f>
        <v/>
      </c>
      <c r="K18" s="81"/>
      <c r="L18" s="81"/>
      <c r="M18" s="81"/>
    </row>
    <row r="19" spans="1:13" ht="24" customHeight="1" x14ac:dyDescent="0.25">
      <c r="A19" s="32" t="s">
        <v>38</v>
      </c>
      <c r="B19" s="210">
        <v>46279</v>
      </c>
      <c r="C19" s="103"/>
      <c r="D19" s="103"/>
      <c r="E19" s="36"/>
      <c r="F19" s="31"/>
      <c r="G19" s="31"/>
      <c r="H19" s="73" t="str">
        <f t="shared" si="10"/>
        <v/>
      </c>
      <c r="I19" s="212" t="str">
        <f t="shared" si="11"/>
        <v/>
      </c>
      <c r="J19" s="54" t="s">
        <v>78</v>
      </c>
      <c r="K19" s="81">
        <f>M19-L19</f>
        <v>0</v>
      </c>
      <c r="L19" s="81">
        <f t="shared" ref="L19:M23" si="12">C19</f>
        <v>0</v>
      </c>
      <c r="M19" s="81">
        <f t="shared" si="12"/>
        <v>0</v>
      </c>
    </row>
    <row r="20" spans="1:13" ht="24" customHeight="1" x14ac:dyDescent="0.25">
      <c r="A20" s="191" t="s">
        <v>39</v>
      </c>
      <c r="B20" s="210">
        <v>46280</v>
      </c>
      <c r="C20" s="82"/>
      <c r="D20" s="83"/>
      <c r="E20" s="21"/>
      <c r="F20" s="15"/>
      <c r="G20" s="15"/>
      <c r="H20" s="29" t="str">
        <f t="shared" si="10"/>
        <v/>
      </c>
      <c r="I20" s="204" t="str">
        <f t="shared" si="11"/>
        <v/>
      </c>
      <c r="K20" s="81">
        <f>M20-L20</f>
        <v>0</v>
      </c>
      <c r="L20" s="81">
        <f t="shared" si="12"/>
        <v>0</v>
      </c>
      <c r="M20" s="81">
        <f t="shared" si="12"/>
        <v>0</v>
      </c>
    </row>
    <row r="21" spans="1:13" ht="24" customHeight="1" x14ac:dyDescent="0.25">
      <c r="A21" s="191" t="s">
        <v>40</v>
      </c>
      <c r="B21" s="210">
        <v>46281</v>
      </c>
      <c r="C21" s="82"/>
      <c r="D21" s="83"/>
      <c r="E21" s="21"/>
      <c r="F21" s="15"/>
      <c r="G21" s="15"/>
      <c r="H21" s="29" t="str">
        <f t="shared" si="10"/>
        <v/>
      </c>
      <c r="I21" s="204" t="str">
        <f t="shared" si="11"/>
        <v/>
      </c>
      <c r="K21" s="81">
        <f>M21-L21</f>
        <v>0</v>
      </c>
      <c r="L21" s="81">
        <f t="shared" si="12"/>
        <v>0</v>
      </c>
      <c r="M21" s="81">
        <f t="shared" si="12"/>
        <v>0</v>
      </c>
    </row>
    <row r="22" spans="1:13" ht="24" customHeight="1" x14ac:dyDescent="0.25">
      <c r="A22" s="191" t="s">
        <v>34</v>
      </c>
      <c r="B22" s="210">
        <v>46282</v>
      </c>
      <c r="C22" s="82"/>
      <c r="D22" s="83"/>
      <c r="E22" s="21"/>
      <c r="F22" s="15"/>
      <c r="G22" s="15"/>
      <c r="H22" s="29" t="str">
        <f t="shared" ref="H22:H27" si="13">IF(K22&gt;0.417,1,"")</f>
        <v/>
      </c>
      <c r="I22" s="204" t="str">
        <f t="shared" ref="I22:I27" si="14">IF(K22&lt;0.417,IF(K22&gt;0.25,1,""),"")</f>
        <v/>
      </c>
      <c r="K22" s="81">
        <f>M22-L22</f>
        <v>0</v>
      </c>
      <c r="L22" s="81">
        <f t="shared" si="12"/>
        <v>0</v>
      </c>
      <c r="M22" s="81">
        <f t="shared" si="12"/>
        <v>0</v>
      </c>
    </row>
    <row r="23" spans="1:13" ht="24" customHeight="1" thickBot="1" x14ac:dyDescent="0.3">
      <c r="A23" s="191" t="s">
        <v>35</v>
      </c>
      <c r="B23" s="210">
        <v>46283</v>
      </c>
      <c r="C23" s="84"/>
      <c r="D23" s="85"/>
      <c r="E23" s="80"/>
      <c r="F23" s="22"/>
      <c r="G23" s="22"/>
      <c r="H23" s="47" t="str">
        <f t="shared" si="13"/>
        <v/>
      </c>
      <c r="I23" s="203" t="str">
        <f t="shared" si="14"/>
        <v/>
      </c>
      <c r="K23" s="81">
        <f>M23-L23</f>
        <v>0</v>
      </c>
      <c r="L23" s="81">
        <f t="shared" si="12"/>
        <v>0</v>
      </c>
      <c r="M23" s="81">
        <f t="shared" si="12"/>
        <v>0</v>
      </c>
    </row>
    <row r="24" spans="1:13" ht="24" customHeight="1" x14ac:dyDescent="0.25">
      <c r="A24" s="144" t="s">
        <v>36</v>
      </c>
      <c r="B24" s="210">
        <v>46284</v>
      </c>
      <c r="C24" s="99"/>
      <c r="D24" s="99"/>
      <c r="E24" s="49"/>
      <c r="F24" s="45"/>
      <c r="G24" s="45"/>
      <c r="H24" s="46" t="str">
        <f t="shared" si="13"/>
        <v/>
      </c>
      <c r="I24" s="205" t="str">
        <f t="shared" si="14"/>
        <v/>
      </c>
      <c r="K24" s="81"/>
      <c r="L24" s="81"/>
      <c r="M24" s="81"/>
    </row>
    <row r="25" spans="1:13" ht="24" customHeight="1" thickBot="1" x14ac:dyDescent="0.3">
      <c r="A25" s="139" t="s">
        <v>37</v>
      </c>
      <c r="B25" s="210">
        <v>46285</v>
      </c>
      <c r="C25" s="109"/>
      <c r="D25" s="110"/>
      <c r="E25" s="38"/>
      <c r="F25" s="39"/>
      <c r="G25" s="39"/>
      <c r="H25" s="40" t="str">
        <f t="shared" si="13"/>
        <v/>
      </c>
      <c r="I25" s="41" t="str">
        <f t="shared" si="14"/>
        <v/>
      </c>
      <c r="K25" s="81"/>
      <c r="L25" s="81"/>
      <c r="M25" s="81"/>
    </row>
    <row r="26" spans="1:13" ht="24" customHeight="1" x14ac:dyDescent="0.25">
      <c r="A26" s="32" t="s">
        <v>38</v>
      </c>
      <c r="B26" s="210">
        <v>46286</v>
      </c>
      <c r="C26" s="82"/>
      <c r="D26" s="83"/>
      <c r="E26" s="21"/>
      <c r="F26" s="15"/>
      <c r="G26" s="15"/>
      <c r="H26" s="29" t="str">
        <f t="shared" si="13"/>
        <v/>
      </c>
      <c r="I26" s="204" t="str">
        <f t="shared" si="14"/>
        <v/>
      </c>
      <c r="J26" s="54" t="s">
        <v>79</v>
      </c>
      <c r="K26" s="81">
        <f>M26-L26</f>
        <v>0</v>
      </c>
      <c r="L26" s="81">
        <f t="shared" ref="L26:L29" si="15">C26</f>
        <v>0</v>
      </c>
      <c r="M26" s="81">
        <f t="shared" ref="M26:M29" si="16">D26</f>
        <v>0</v>
      </c>
    </row>
    <row r="27" spans="1:13" ht="24" customHeight="1" x14ac:dyDescent="0.25">
      <c r="A27" s="191" t="s">
        <v>39</v>
      </c>
      <c r="B27" s="210">
        <v>46287</v>
      </c>
      <c r="C27" s="82"/>
      <c r="D27" s="83"/>
      <c r="E27" s="21"/>
      <c r="F27" s="15"/>
      <c r="G27" s="15"/>
      <c r="H27" s="29" t="str">
        <f t="shared" si="13"/>
        <v/>
      </c>
      <c r="I27" s="204" t="str">
        <f t="shared" si="14"/>
        <v/>
      </c>
      <c r="J27" s="42"/>
      <c r="K27" s="81">
        <f>M27-L27</f>
        <v>0</v>
      </c>
      <c r="L27" s="81">
        <f t="shared" si="15"/>
        <v>0</v>
      </c>
      <c r="M27" s="81">
        <f t="shared" si="16"/>
        <v>0</v>
      </c>
    </row>
    <row r="28" spans="1:13" ht="24" customHeight="1" x14ac:dyDescent="0.25">
      <c r="A28" s="191" t="s">
        <v>40</v>
      </c>
      <c r="B28" s="210">
        <v>46288</v>
      </c>
      <c r="C28" s="103"/>
      <c r="D28" s="103"/>
      <c r="E28" s="36"/>
      <c r="F28" s="31"/>
      <c r="G28" s="31"/>
      <c r="H28" s="73" t="str">
        <f t="shared" ref="H28:H29" si="17">IF(K28&gt;0.417,1,"")</f>
        <v/>
      </c>
      <c r="I28" s="212" t="str">
        <f t="shared" ref="I28:I29" si="18">IF(K28&lt;0.417,IF(K28&gt;0.25,1,""),"")</f>
        <v/>
      </c>
      <c r="K28" s="81">
        <f>M28-L28</f>
        <v>0</v>
      </c>
      <c r="L28" s="81">
        <f t="shared" si="15"/>
        <v>0</v>
      </c>
      <c r="M28" s="81">
        <f t="shared" si="16"/>
        <v>0</v>
      </c>
    </row>
    <row r="29" spans="1:13" ht="24" customHeight="1" x14ac:dyDescent="0.25">
      <c r="A29" s="191" t="s">
        <v>34</v>
      </c>
      <c r="B29" s="210">
        <v>46289</v>
      </c>
      <c r="C29" s="103"/>
      <c r="D29" s="103"/>
      <c r="E29" s="36"/>
      <c r="F29" s="31"/>
      <c r="G29" s="31"/>
      <c r="H29" s="73" t="str">
        <f t="shared" si="17"/>
        <v/>
      </c>
      <c r="I29" s="212" t="str">
        <f t="shared" si="18"/>
        <v/>
      </c>
      <c r="K29" s="81">
        <f>M29-L29</f>
        <v>0</v>
      </c>
      <c r="L29" s="81">
        <f t="shared" si="15"/>
        <v>0</v>
      </c>
      <c r="M29" s="81">
        <f t="shared" si="16"/>
        <v>0</v>
      </c>
    </row>
    <row r="30" spans="1:13" ht="24" customHeight="1" thickBot="1" x14ac:dyDescent="0.3">
      <c r="A30" s="191" t="s">
        <v>35</v>
      </c>
      <c r="B30" s="210">
        <v>46290</v>
      </c>
      <c r="C30" s="145"/>
      <c r="D30" s="145"/>
      <c r="E30" s="150"/>
      <c r="F30" s="146"/>
      <c r="G30" s="146"/>
      <c r="H30" s="166" t="str">
        <f t="shared" ref="H30:H35" si="19">IF(K30&gt;0.417,1,"")</f>
        <v/>
      </c>
      <c r="I30" s="215" t="str">
        <f t="shared" ref="I30:I35" si="20">IF(K30&lt;0.417,IF(K30&gt;0.25,1,""),"")</f>
        <v/>
      </c>
      <c r="K30" s="81">
        <f>M30-L30</f>
        <v>0</v>
      </c>
      <c r="L30" s="81">
        <f t="shared" ref="L30" si="21">C30</f>
        <v>0</v>
      </c>
      <c r="M30" s="81">
        <f t="shared" ref="M30" si="22">D30</f>
        <v>0</v>
      </c>
    </row>
    <row r="31" spans="1:13" ht="24" customHeight="1" x14ac:dyDescent="0.25">
      <c r="A31" s="144" t="s">
        <v>36</v>
      </c>
      <c r="B31" s="210">
        <v>46291</v>
      </c>
      <c r="C31" s="181"/>
      <c r="D31" s="108"/>
      <c r="E31" s="55"/>
      <c r="F31" s="56"/>
      <c r="G31" s="56"/>
      <c r="H31" s="179" t="str">
        <f t="shared" si="19"/>
        <v/>
      </c>
      <c r="I31" s="224" t="str">
        <f t="shared" si="20"/>
        <v/>
      </c>
      <c r="K31" s="81"/>
      <c r="L31" s="81"/>
      <c r="M31" s="81"/>
    </row>
    <row r="32" spans="1:13" ht="24" customHeight="1" thickBot="1" x14ac:dyDescent="0.3">
      <c r="A32" s="139" t="s">
        <v>37</v>
      </c>
      <c r="B32" s="210">
        <v>46292</v>
      </c>
      <c r="C32" s="109"/>
      <c r="D32" s="110"/>
      <c r="E32" s="38"/>
      <c r="F32" s="39"/>
      <c r="G32" s="39"/>
      <c r="H32" s="40" t="str">
        <f t="shared" ref="H32:H34" si="23">IF(K32&gt;0.417,1,"")</f>
        <v/>
      </c>
      <c r="I32" s="41" t="str">
        <f t="shared" ref="I32:I34" si="24">IF(K32&lt;0.417,IF(K32&gt;0.25,1,""),"")</f>
        <v/>
      </c>
      <c r="K32" s="81"/>
      <c r="L32" s="81"/>
      <c r="M32" s="81"/>
    </row>
    <row r="33" spans="1:13" ht="24" customHeight="1" x14ac:dyDescent="0.25">
      <c r="A33" s="32" t="s">
        <v>38</v>
      </c>
      <c r="B33" s="210">
        <v>46293</v>
      </c>
      <c r="C33" s="213"/>
      <c r="D33" s="103"/>
      <c r="E33" s="36"/>
      <c r="F33" s="31"/>
      <c r="G33" s="31"/>
      <c r="H33" s="73" t="str">
        <f t="shared" si="23"/>
        <v/>
      </c>
      <c r="I33" s="212" t="str">
        <f t="shared" si="24"/>
        <v/>
      </c>
      <c r="J33" s="54" t="s">
        <v>80</v>
      </c>
      <c r="K33" s="81">
        <f>M33-L33</f>
        <v>0</v>
      </c>
      <c r="L33" s="81">
        <f t="shared" ref="L33:L34" si="25">C33</f>
        <v>0</v>
      </c>
      <c r="M33" s="81">
        <f t="shared" ref="M33:M34" si="26">D33</f>
        <v>0</v>
      </c>
    </row>
    <row r="34" spans="1:13" ht="24" customHeight="1" x14ac:dyDescent="0.25">
      <c r="A34" s="32" t="s">
        <v>39</v>
      </c>
      <c r="B34" s="210">
        <v>46294</v>
      </c>
      <c r="C34" s="213"/>
      <c r="D34" s="103"/>
      <c r="E34" s="36"/>
      <c r="F34" s="31"/>
      <c r="G34" s="31"/>
      <c r="H34" s="73" t="str">
        <f t="shared" si="23"/>
        <v/>
      </c>
      <c r="I34" s="212" t="str">
        <f t="shared" si="24"/>
        <v/>
      </c>
      <c r="J34" s="42"/>
      <c r="K34" s="81">
        <f>M34-L34</f>
        <v>0</v>
      </c>
      <c r="L34" s="81">
        <f t="shared" si="25"/>
        <v>0</v>
      </c>
      <c r="M34" s="81">
        <f t="shared" si="26"/>
        <v>0</v>
      </c>
    </row>
    <row r="35" spans="1:13" ht="24" customHeight="1" thickBot="1" x14ac:dyDescent="0.3">
      <c r="A35" s="191" t="s">
        <v>40</v>
      </c>
      <c r="B35" s="208">
        <v>46295</v>
      </c>
      <c r="C35" s="213"/>
      <c r="D35" s="103"/>
      <c r="E35" s="36"/>
      <c r="F35" s="31"/>
      <c r="G35" s="31"/>
      <c r="H35" s="73" t="str">
        <f t="shared" si="19"/>
        <v/>
      </c>
      <c r="I35" s="212" t="str">
        <f t="shared" si="20"/>
        <v/>
      </c>
      <c r="J35" s="42"/>
      <c r="K35" s="81">
        <f>M35-L35</f>
        <v>0</v>
      </c>
      <c r="L35" s="81">
        <f t="shared" ref="L35" si="27">C35</f>
        <v>0</v>
      </c>
      <c r="M35" s="81">
        <f t="shared" ref="M35" si="28">D35</f>
        <v>0</v>
      </c>
    </row>
    <row r="36" spans="1:13" ht="18" customHeight="1" thickTop="1" x14ac:dyDescent="0.3">
      <c r="F36" s="74">
        <f>SUM(F6:F25)</f>
        <v>0</v>
      </c>
      <c r="G36" s="74">
        <f>SUM(G6:G25)</f>
        <v>0</v>
      </c>
      <c r="H36" s="75">
        <f>SUM(H6:H25)</f>
        <v>0</v>
      </c>
      <c r="I36" s="75">
        <f>SUM(I6:I25)</f>
        <v>0</v>
      </c>
      <c r="K36" s="155">
        <f>SUM(K6:K25)</f>
        <v>0</v>
      </c>
      <c r="L36" s="117"/>
    </row>
    <row r="37" spans="1:13" x14ac:dyDescent="0.3">
      <c r="F37" s="238">
        <f>(F36+G36)*Yhteenveto!$D$21</f>
        <v>0</v>
      </c>
      <c r="G37" s="239"/>
      <c r="H37" s="171">
        <f>Yhteenveto!$F$21*H36</f>
        <v>0</v>
      </c>
      <c r="I37" s="171">
        <f>Yhteenveto!$G$21*I36</f>
        <v>0</v>
      </c>
      <c r="J37" s="172">
        <f>SUM(F37:I37)</f>
        <v>0</v>
      </c>
    </row>
    <row r="38" spans="1:13" x14ac:dyDescent="0.3">
      <c r="G38" s="20"/>
      <c r="K38" s="23">
        <f>COUNTA(K6:K35)</f>
        <v>22</v>
      </c>
      <c r="L38" t="s">
        <v>99</v>
      </c>
    </row>
    <row r="39" spans="1:13" x14ac:dyDescent="0.3">
      <c r="G39" s="9"/>
      <c r="K39" s="23">
        <f>K38*7.5</f>
        <v>165</v>
      </c>
      <c r="L39" t="s">
        <v>98</v>
      </c>
    </row>
    <row r="40" spans="1:13" x14ac:dyDescent="0.3">
      <c r="G40" s="9"/>
      <c r="L40"/>
    </row>
    <row r="41" spans="1:13" x14ac:dyDescent="0.3">
      <c r="E41" s="174" t="s">
        <v>121</v>
      </c>
      <c r="F41" s="211">
        <f>Elo!$F$42</f>
        <v>46265</v>
      </c>
      <c r="G41" s="135">
        <f>Elo!G42</f>
        <v>0</v>
      </c>
      <c r="H41" t="s">
        <v>6</v>
      </c>
      <c r="L41"/>
    </row>
    <row r="42" spans="1:13" x14ac:dyDescent="0.3">
      <c r="E42" s="174" t="s">
        <v>121</v>
      </c>
      <c r="F42" s="211">
        <f>B35</f>
        <v>46295</v>
      </c>
      <c r="G42" s="140"/>
      <c r="H42" t="s">
        <v>6</v>
      </c>
      <c r="L42"/>
    </row>
    <row r="43" spans="1:13" x14ac:dyDescent="0.3">
      <c r="E43" s="136" t="s">
        <v>109</v>
      </c>
      <c r="G43" s="135">
        <f>IF(G42&gt;0,G42-G41,0)</f>
        <v>0</v>
      </c>
      <c r="H43" t="s">
        <v>6</v>
      </c>
      <c r="L43"/>
    </row>
    <row r="44" spans="1:13" x14ac:dyDescent="0.3">
      <c r="E44" s="136" t="s">
        <v>110</v>
      </c>
      <c r="G44" s="135">
        <f>F36+G36</f>
        <v>0</v>
      </c>
      <c r="H44" s="137" t="e">
        <f>G44/G43</f>
        <v>#DIV/0!</v>
      </c>
      <c r="L44"/>
    </row>
    <row r="45" spans="1:13" x14ac:dyDescent="0.3">
      <c r="E45" s="136" t="s">
        <v>111</v>
      </c>
      <c r="G45" s="135">
        <f>G43-G44</f>
        <v>0</v>
      </c>
      <c r="H45" s="137" t="e">
        <f>G45/G43</f>
        <v>#DIV/0!</v>
      </c>
    </row>
  </sheetData>
  <customSheetViews>
    <customSheetView guid="{E9DA6026-2258-4365-8B59-CF78043EB8B1}" fitToPage="1">
      <selection activeCell="K36" sqref="K36"/>
      <pageMargins left="0.39370078740157483" right="0.39370078740157483" top="0.59055118110236227" bottom="0.59055118110236227" header="0.39370078740157483" footer="0.39370078740157483"/>
      <pageSetup paperSize="9" scale="86" orientation="portrait" r:id="rId1"/>
      <headerFooter alignWithMargins="0"/>
    </customSheetView>
  </customSheetViews>
  <mergeCells count="1">
    <mergeCell ref="F37:G37"/>
  </mergeCells>
  <phoneticPr fontId="0" type="noConversion"/>
  <pageMargins left="0.39370078740157483" right="0.39370078740157483" top="0.59055118110236227" bottom="0.59055118110236227" header="0.39370078740157483" footer="0.39370078740157483"/>
  <pageSetup paperSize="9" scale="86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13</vt:i4>
      </vt:variant>
      <vt:variant>
        <vt:lpstr>Nimetyt alueet</vt:lpstr>
      </vt:variant>
      <vt:variant>
        <vt:i4>13</vt:i4>
      </vt:variant>
    </vt:vector>
  </HeadingPairs>
  <TitlesOfParts>
    <vt:vector size="26" baseType="lpstr">
      <vt:lpstr>Tammi</vt:lpstr>
      <vt:lpstr>Helmi</vt:lpstr>
      <vt:lpstr>Maalis</vt:lpstr>
      <vt:lpstr>Huhti</vt:lpstr>
      <vt:lpstr>Touko</vt:lpstr>
      <vt:lpstr>Kesä</vt:lpstr>
      <vt:lpstr>Heinä</vt:lpstr>
      <vt:lpstr>Elo</vt:lpstr>
      <vt:lpstr>Syys</vt:lpstr>
      <vt:lpstr>Loka</vt:lpstr>
      <vt:lpstr>Marras</vt:lpstr>
      <vt:lpstr>Joulu</vt:lpstr>
      <vt:lpstr>Yhteenveto</vt:lpstr>
      <vt:lpstr>Elo!Tulostusalue</vt:lpstr>
      <vt:lpstr>Heinä!Tulostusalue</vt:lpstr>
      <vt:lpstr>Helmi!Tulostusalue</vt:lpstr>
      <vt:lpstr>Huhti!Tulostusalue</vt:lpstr>
      <vt:lpstr>Joulu!Tulostusalue</vt:lpstr>
      <vt:lpstr>Kesä!Tulostusalue</vt:lpstr>
      <vt:lpstr>Loka!Tulostusalue</vt:lpstr>
      <vt:lpstr>Maalis!Tulostusalue</vt:lpstr>
      <vt:lpstr>Marras!Tulostusalue</vt:lpstr>
      <vt:lpstr>Syys!Tulostusalue</vt:lpstr>
      <vt:lpstr>Tammi!Tulostusalue</vt:lpstr>
      <vt:lpstr>Touko!Tulostusalue</vt:lpstr>
      <vt:lpstr>Yhteenveto!Tulostusalue</vt:lpstr>
    </vt:vector>
  </TitlesOfParts>
  <Company>PlanMan 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Asko Saarenpää</dc:creator>
  <cp:lastModifiedBy>Asko Saarenpää</cp:lastModifiedBy>
  <cp:lastPrinted>2010-01-05T00:45:50Z</cp:lastPrinted>
  <dcterms:created xsi:type="dcterms:W3CDTF">1998-01-26T10:24:18Z</dcterms:created>
  <dcterms:modified xsi:type="dcterms:W3CDTF">2026-01-07T22:17:52Z</dcterms:modified>
</cp:coreProperties>
</file>